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schep\OneDrive\Рабочий стол\Шохрина\Документы\Муниципальные программы\МП декабрь 2023 (до 2028)\"/>
    </mc:Choice>
  </mc:AlternateContent>
  <bookViews>
    <workbookView showHorizontalScroll="0" showVerticalScroll="0" showSheetTabs="0" xWindow="0" yWindow="0" windowWidth="25200" windowHeight="11760"/>
  </bookViews>
  <sheets>
    <sheet name="ГО Красноуфимск" sheetId="1" r:id="rId1"/>
  </sheets>
  <definedNames>
    <definedName name="_xlnm._FilterDatabase" localSheetId="0" hidden="1">'ГО Красноуфимск'!$A$13:$J$134</definedName>
    <definedName name="_xlnm.Print_Titles" localSheetId="0">'ГО Красноуфимск'!$11:$13</definedName>
  </definedNames>
  <calcPr calcId="152511"/>
</workbook>
</file>

<file path=xl/calcChain.xml><?xml version="1.0" encoding="utf-8"?>
<calcChain xmlns="http://schemas.openxmlformats.org/spreadsheetml/2006/main">
  <c r="D36" i="1" l="1"/>
  <c r="C75" i="1"/>
  <c r="C76" i="1"/>
  <c r="E74" i="1"/>
  <c r="E73" i="1" s="1"/>
  <c r="F74" i="1"/>
  <c r="F73" i="1" s="1"/>
  <c r="G74" i="1"/>
  <c r="G73" i="1" s="1"/>
  <c r="H74" i="1"/>
  <c r="H73" i="1" s="1"/>
  <c r="I74" i="1"/>
  <c r="I73" i="1" s="1"/>
  <c r="D74" i="1"/>
  <c r="C74" i="1" l="1"/>
  <c r="D53" i="1"/>
  <c r="D73" i="1"/>
  <c r="C73" i="1" s="1"/>
  <c r="G89" i="1"/>
  <c r="F89" i="1"/>
  <c r="E89" i="1" l="1"/>
  <c r="D32" i="1" l="1"/>
  <c r="D31" i="1"/>
  <c r="D20" i="1"/>
  <c r="D21" i="1"/>
  <c r="D70" i="1"/>
  <c r="C72" i="1"/>
  <c r="C71" i="1"/>
  <c r="D62" i="1"/>
  <c r="D54" i="1" s="1"/>
  <c r="D119" i="1"/>
  <c r="D22" i="1" l="1"/>
  <c r="D117" i="1" l="1"/>
  <c r="D86" i="1"/>
  <c r="D85" i="1"/>
  <c r="D118" i="1"/>
  <c r="E116" i="1"/>
  <c r="E15" i="1" s="1"/>
  <c r="F116" i="1"/>
  <c r="F15" i="1" s="1"/>
  <c r="G116" i="1"/>
  <c r="G15" i="1" s="1"/>
  <c r="H116" i="1"/>
  <c r="H15" i="1" s="1"/>
  <c r="I116" i="1"/>
  <c r="I15" i="1" s="1"/>
  <c r="E85" i="1"/>
  <c r="F85" i="1"/>
  <c r="G85" i="1"/>
  <c r="H85" i="1"/>
  <c r="I85" i="1"/>
  <c r="E53" i="1"/>
  <c r="F53" i="1"/>
  <c r="G53" i="1"/>
  <c r="H53" i="1"/>
  <c r="I53" i="1"/>
  <c r="C113" i="1"/>
  <c r="I112" i="1"/>
  <c r="H112" i="1"/>
  <c r="G112" i="1"/>
  <c r="F112" i="1"/>
  <c r="C112" i="1" s="1"/>
  <c r="E112" i="1"/>
  <c r="D112" i="1"/>
  <c r="I70" i="1"/>
  <c r="H70" i="1"/>
  <c r="G70" i="1"/>
  <c r="F70" i="1"/>
  <c r="E70" i="1"/>
  <c r="C116" i="1" l="1"/>
  <c r="C70" i="1"/>
  <c r="D115" i="1"/>
  <c r="C134" i="1" l="1"/>
  <c r="I133" i="1"/>
  <c r="H133" i="1"/>
  <c r="G133" i="1"/>
  <c r="F133" i="1"/>
  <c r="E133" i="1"/>
  <c r="D133" i="1"/>
  <c r="C133" i="1" l="1"/>
  <c r="D59" i="1"/>
  <c r="E59" i="1"/>
  <c r="F59" i="1"/>
  <c r="G59" i="1"/>
  <c r="H59" i="1"/>
  <c r="I59" i="1"/>
  <c r="H89" i="1" l="1"/>
  <c r="I89" i="1"/>
  <c r="C89" i="1" l="1"/>
  <c r="E86" i="1"/>
  <c r="F86" i="1"/>
  <c r="G86" i="1"/>
  <c r="H86" i="1"/>
  <c r="I86" i="1"/>
  <c r="D80" i="1"/>
  <c r="E54" i="1"/>
  <c r="F54" i="1"/>
  <c r="G54" i="1"/>
  <c r="H54" i="1"/>
  <c r="I54" i="1"/>
  <c r="E31" i="1"/>
  <c r="F31" i="1"/>
  <c r="G31" i="1"/>
  <c r="H31" i="1"/>
  <c r="I31" i="1"/>
  <c r="E32" i="1"/>
  <c r="F32" i="1"/>
  <c r="G32" i="1"/>
  <c r="H32" i="1"/>
  <c r="I32" i="1"/>
  <c r="E20" i="1"/>
  <c r="F20" i="1"/>
  <c r="G20" i="1"/>
  <c r="H20" i="1"/>
  <c r="I20" i="1"/>
  <c r="E21" i="1"/>
  <c r="F21" i="1"/>
  <c r="G21" i="1"/>
  <c r="H21" i="1"/>
  <c r="I21" i="1"/>
  <c r="C98" i="1"/>
  <c r="C97" i="1"/>
  <c r="I96" i="1"/>
  <c r="H96" i="1"/>
  <c r="G96" i="1"/>
  <c r="F96" i="1"/>
  <c r="E96" i="1"/>
  <c r="D96" i="1"/>
  <c r="E24" i="1"/>
  <c r="F24" i="1"/>
  <c r="G24" i="1"/>
  <c r="H24" i="1"/>
  <c r="I24" i="1"/>
  <c r="D24" i="1"/>
  <c r="C120" i="1"/>
  <c r="C121" i="1"/>
  <c r="C123" i="1"/>
  <c r="C125" i="1"/>
  <c r="C126" i="1"/>
  <c r="C128" i="1"/>
  <c r="C130" i="1"/>
  <c r="C132" i="1"/>
  <c r="C88" i="1"/>
  <c r="C91" i="1"/>
  <c r="C92" i="1"/>
  <c r="C94" i="1"/>
  <c r="C95" i="1"/>
  <c r="C100" i="1"/>
  <c r="C102" i="1"/>
  <c r="C103" i="1"/>
  <c r="C105" i="1"/>
  <c r="C106" i="1"/>
  <c r="C107" i="1"/>
  <c r="C108" i="1"/>
  <c r="C110" i="1"/>
  <c r="C111" i="1"/>
  <c r="C81" i="1"/>
  <c r="C56" i="1"/>
  <c r="C58" i="1"/>
  <c r="C60" i="1"/>
  <c r="C62" i="1"/>
  <c r="C64" i="1"/>
  <c r="C66" i="1"/>
  <c r="C68" i="1"/>
  <c r="C69" i="1"/>
  <c r="C34" i="1"/>
  <c r="C36" i="1"/>
  <c r="C37" i="1"/>
  <c r="C39" i="1"/>
  <c r="C41" i="1"/>
  <c r="C43" i="1"/>
  <c r="C44" i="1"/>
  <c r="C46" i="1"/>
  <c r="C48" i="1"/>
  <c r="C50" i="1"/>
  <c r="C53" i="1" l="1"/>
  <c r="C31" i="1"/>
  <c r="D16" i="1"/>
  <c r="C96" i="1"/>
  <c r="E67" i="1"/>
  <c r="D67" i="1"/>
  <c r="E65" i="1"/>
  <c r="D65" i="1"/>
  <c r="E63" i="1"/>
  <c r="D63" i="1"/>
  <c r="E61" i="1"/>
  <c r="D61" i="1"/>
  <c r="C59" i="1"/>
  <c r="E57" i="1"/>
  <c r="D57" i="1"/>
  <c r="E55" i="1"/>
  <c r="D55" i="1"/>
  <c r="E52" i="1"/>
  <c r="D52" i="1"/>
  <c r="F52" i="1"/>
  <c r="G52" i="1"/>
  <c r="H52" i="1"/>
  <c r="I52" i="1"/>
  <c r="E117" i="1"/>
  <c r="F117" i="1"/>
  <c r="G117" i="1"/>
  <c r="H117" i="1"/>
  <c r="I117" i="1"/>
  <c r="F118" i="1"/>
  <c r="F115" i="1" s="1"/>
  <c r="G118" i="1"/>
  <c r="G115" i="1" s="1"/>
  <c r="H118" i="1"/>
  <c r="I118" i="1"/>
  <c r="E129" i="1"/>
  <c r="D129" i="1"/>
  <c r="E127" i="1"/>
  <c r="D127" i="1"/>
  <c r="E124" i="1"/>
  <c r="D124" i="1"/>
  <c r="E122" i="1"/>
  <c r="D122" i="1"/>
  <c r="E119" i="1"/>
  <c r="E109" i="1"/>
  <c r="D109" i="1"/>
  <c r="E104" i="1"/>
  <c r="D104" i="1"/>
  <c r="E101" i="1"/>
  <c r="D101" i="1"/>
  <c r="E99" i="1"/>
  <c r="D99" i="1"/>
  <c r="E93" i="1"/>
  <c r="D93" i="1"/>
  <c r="E90" i="1"/>
  <c r="D90" i="1"/>
  <c r="E87" i="1"/>
  <c r="D87" i="1"/>
  <c r="C84" i="1"/>
  <c r="C32" i="1"/>
  <c r="C117" i="1" l="1"/>
  <c r="I16" i="1"/>
  <c r="I115" i="1"/>
  <c r="H115" i="1"/>
  <c r="G16" i="1"/>
  <c r="H16" i="1"/>
  <c r="F16" i="1"/>
  <c r="E16" i="1"/>
  <c r="C86" i="1"/>
  <c r="C85" i="1"/>
  <c r="C54" i="1"/>
  <c r="E83" i="1"/>
  <c r="D83" i="1"/>
  <c r="E49" i="1"/>
  <c r="D49" i="1"/>
  <c r="E47" i="1"/>
  <c r="D47" i="1"/>
  <c r="E45" i="1"/>
  <c r="D45" i="1"/>
  <c r="E42" i="1"/>
  <c r="D42" i="1"/>
  <c r="E40" i="1"/>
  <c r="D40" i="1"/>
  <c r="E38" i="1"/>
  <c r="D38" i="1"/>
  <c r="E35" i="1"/>
  <c r="D35" i="1"/>
  <c r="E33" i="1"/>
  <c r="D33" i="1"/>
  <c r="C27" i="1"/>
  <c r="C25" i="1"/>
  <c r="C23" i="1"/>
  <c r="E26" i="1"/>
  <c r="E22" i="1"/>
  <c r="D26" i="1"/>
  <c r="C21" i="1" l="1"/>
  <c r="C20" i="1"/>
  <c r="E29" i="1"/>
  <c r="E19" i="1"/>
  <c r="D29" i="1"/>
  <c r="D19" i="1"/>
  <c r="F93" i="1"/>
  <c r="G93" i="1"/>
  <c r="H93" i="1"/>
  <c r="I93" i="1"/>
  <c r="C93" i="1" l="1"/>
  <c r="I67" i="1"/>
  <c r="H67" i="1"/>
  <c r="G67" i="1"/>
  <c r="F67" i="1"/>
  <c r="C67" i="1" l="1"/>
  <c r="I104" i="1"/>
  <c r="H104" i="1"/>
  <c r="G104" i="1"/>
  <c r="F104" i="1"/>
  <c r="C104" i="1" l="1"/>
  <c r="F119" i="1"/>
  <c r="G119" i="1"/>
  <c r="H119" i="1"/>
  <c r="I119" i="1"/>
  <c r="C119" i="1" l="1"/>
  <c r="F42" i="1"/>
  <c r="G42" i="1"/>
  <c r="H42" i="1"/>
  <c r="I42" i="1"/>
  <c r="C42" i="1" l="1"/>
  <c r="F40" i="1"/>
  <c r="G40" i="1"/>
  <c r="H40" i="1"/>
  <c r="I40" i="1"/>
  <c r="C40" i="1" l="1"/>
  <c r="F49" i="1"/>
  <c r="G49" i="1"/>
  <c r="H49" i="1"/>
  <c r="I49" i="1"/>
  <c r="F47" i="1"/>
  <c r="G47" i="1"/>
  <c r="H47" i="1"/>
  <c r="I47" i="1"/>
  <c r="C26" i="1"/>
  <c r="F26" i="1"/>
  <c r="G26" i="1"/>
  <c r="H26" i="1"/>
  <c r="F129" i="1"/>
  <c r="G129" i="1"/>
  <c r="H129" i="1"/>
  <c r="I129" i="1"/>
  <c r="F127" i="1"/>
  <c r="G127" i="1"/>
  <c r="H127" i="1"/>
  <c r="I127" i="1"/>
  <c r="I131" i="1"/>
  <c r="H131" i="1"/>
  <c r="G131" i="1"/>
  <c r="F57" i="1"/>
  <c r="G57" i="1"/>
  <c r="H57" i="1"/>
  <c r="I57" i="1"/>
  <c r="F131" i="1"/>
  <c r="I26" i="1"/>
  <c r="F109" i="1"/>
  <c r="G109" i="1"/>
  <c r="H109" i="1"/>
  <c r="I109" i="1"/>
  <c r="F101" i="1"/>
  <c r="G101" i="1"/>
  <c r="H101" i="1"/>
  <c r="I101" i="1"/>
  <c r="F65" i="1"/>
  <c r="G65" i="1"/>
  <c r="H65" i="1"/>
  <c r="I65" i="1"/>
  <c r="F45" i="1"/>
  <c r="G45" i="1"/>
  <c r="H45" i="1"/>
  <c r="I45" i="1"/>
  <c r="G79" i="1"/>
  <c r="H79" i="1"/>
  <c r="I79" i="1"/>
  <c r="F87" i="1"/>
  <c r="G87" i="1"/>
  <c r="H87" i="1"/>
  <c r="I87" i="1"/>
  <c r="F124" i="1"/>
  <c r="G124" i="1"/>
  <c r="H124" i="1"/>
  <c r="I124" i="1"/>
  <c r="F122" i="1"/>
  <c r="G122" i="1"/>
  <c r="H122" i="1"/>
  <c r="I122" i="1"/>
  <c r="F99" i="1"/>
  <c r="G99" i="1"/>
  <c r="H99" i="1"/>
  <c r="I99" i="1"/>
  <c r="F90" i="1"/>
  <c r="G90" i="1"/>
  <c r="H90" i="1"/>
  <c r="I90" i="1"/>
  <c r="E79" i="1"/>
  <c r="E78" i="1" s="1"/>
  <c r="F79" i="1"/>
  <c r="D79" i="1"/>
  <c r="D78" i="1" s="1"/>
  <c r="E80" i="1"/>
  <c r="F80" i="1"/>
  <c r="G80" i="1"/>
  <c r="H80" i="1"/>
  <c r="I80" i="1"/>
  <c r="F63" i="1"/>
  <c r="G63" i="1"/>
  <c r="H63" i="1"/>
  <c r="I63" i="1"/>
  <c r="F61" i="1"/>
  <c r="G61" i="1"/>
  <c r="H61" i="1"/>
  <c r="I61" i="1"/>
  <c r="F55" i="1"/>
  <c r="G55" i="1"/>
  <c r="H55" i="1"/>
  <c r="I55" i="1"/>
  <c r="F38" i="1"/>
  <c r="G38" i="1"/>
  <c r="H38" i="1"/>
  <c r="I38" i="1"/>
  <c r="F35" i="1"/>
  <c r="G35" i="1"/>
  <c r="H35" i="1"/>
  <c r="I35" i="1"/>
  <c r="F33" i="1"/>
  <c r="G33" i="1"/>
  <c r="H33" i="1"/>
  <c r="I33" i="1"/>
  <c r="C24" i="1"/>
  <c r="F22" i="1"/>
  <c r="G22" i="1"/>
  <c r="H22" i="1"/>
  <c r="I22" i="1"/>
  <c r="I78" i="1" l="1"/>
  <c r="I17" i="1"/>
  <c r="F78" i="1"/>
  <c r="F17" i="1"/>
  <c r="G78" i="1"/>
  <c r="G17" i="1"/>
  <c r="C101" i="1"/>
  <c r="H78" i="1"/>
  <c r="C78" i="1" s="1"/>
  <c r="H17" i="1"/>
  <c r="C80" i="1"/>
  <c r="C79" i="1"/>
  <c r="C90" i="1"/>
  <c r="C99" i="1"/>
  <c r="C122" i="1"/>
  <c r="C124" i="1"/>
  <c r="C87" i="1"/>
  <c r="C45" i="1"/>
  <c r="C109" i="1"/>
  <c r="C127" i="1"/>
  <c r="C129" i="1"/>
  <c r="C47" i="1"/>
  <c r="C49" i="1"/>
  <c r="C30" i="1"/>
  <c r="C33" i="1"/>
  <c r="C35" i="1"/>
  <c r="C38" i="1"/>
  <c r="C61" i="1"/>
  <c r="C63" i="1"/>
  <c r="C65" i="1"/>
  <c r="C57" i="1"/>
  <c r="C55" i="1"/>
  <c r="C22" i="1"/>
  <c r="H29" i="1"/>
  <c r="F83" i="1"/>
  <c r="G19" i="1"/>
  <c r="G29" i="1"/>
  <c r="C15" i="1"/>
  <c r="H83" i="1"/>
  <c r="F19" i="1"/>
  <c r="G83" i="1"/>
  <c r="I83" i="1"/>
  <c r="I19" i="1"/>
  <c r="H19" i="1"/>
  <c r="F29" i="1"/>
  <c r="I29" i="1"/>
  <c r="C19" i="1" l="1"/>
  <c r="C83" i="1"/>
  <c r="C52" i="1"/>
  <c r="C29" i="1"/>
  <c r="C16" i="1"/>
  <c r="E118" i="1"/>
  <c r="E115" i="1" s="1"/>
  <c r="F14" i="1"/>
  <c r="H14" i="1"/>
  <c r="I14" i="1"/>
  <c r="G14" i="1"/>
  <c r="E17" i="1" l="1"/>
  <c r="E131" i="1"/>
  <c r="E14" i="1" l="1"/>
  <c r="D131" i="1"/>
  <c r="C131" i="1" s="1"/>
  <c r="C118" i="1"/>
  <c r="C115" i="1" l="1"/>
  <c r="D17" i="1"/>
  <c r="C17" i="1" s="1"/>
  <c r="C14" i="1" s="1"/>
  <c r="D14" i="1" l="1"/>
</calcChain>
</file>

<file path=xl/sharedStrings.xml><?xml version="1.0" encoding="utf-8"?>
<sst xmlns="http://schemas.openxmlformats.org/spreadsheetml/2006/main" count="153" uniqueCount="83">
  <si>
    <t>№ строки</t>
  </si>
  <si>
    <t>Наименование мероприятия/ источники расходов на финансирование</t>
  </si>
  <si>
    <t>Всего</t>
  </si>
  <si>
    <t>ВСЕГО ПО МУНИЦИПАЛЬНОЙ ПРОГРАММЕ, В ТОМ ЧИСЛЕ</t>
  </si>
  <si>
    <t>федеральный бюджет</t>
  </si>
  <si>
    <t>областной бюджет</t>
  </si>
  <si>
    <t>местный бюджет</t>
  </si>
  <si>
    <t>Подпрограмма 1. "Развитие системы дошкольного образования в городском округе Красноуфимск"</t>
  </si>
  <si>
    <t>ВСЕГО ПО ПОДПРОГРАММЕ, В ТОМ ЧИСЛЕ</t>
  </si>
  <si>
    <t>Подпрограмма 2. "Развитие системы общего образования в городском округе Красноуфимск"</t>
  </si>
  <si>
    <t>Подпрограмма 3. "Развитие системы дополнительного образования, отдыха и оздоровления детей в городском округе Красноуфимск"</t>
  </si>
  <si>
    <t>Подпрограмма 4. "Патриотическое воспитание граждан в городском округе Красноуфимск"</t>
  </si>
  <si>
    <t>Подпрограмма 5. "Укрепление и развитие материально-технической базы образовательных организаций городского округа Красноуфимск"</t>
  </si>
  <si>
    <t>в том числе организация и создание условий для обеспечения питанием обучающихся муниципальных общеобразовательных организаций в соответствии с СанПиН 2.3/2.4.3590-20</t>
  </si>
  <si>
    <t>Приложение № 3</t>
  </si>
  <si>
    <t>в том числе МАОУ СШ 2</t>
  </si>
  <si>
    <t>Мероприятие 1.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t>
  </si>
  <si>
    <t>Мероприятие 2. Организация предоставления дошкольного образования, создание условий для присмотра и ухода за детьми, содержания детей в муниципальных образовательных организациях</t>
  </si>
  <si>
    <t>"Развитие системы образования в городском округе Красноуфимск до 2028 года"</t>
  </si>
  <si>
    <t>Первый год (2023)</t>
  </si>
  <si>
    <t>Второй год (2024)</t>
  </si>
  <si>
    <t>Третий год (2025)</t>
  </si>
  <si>
    <t>Четвертый год (2026)</t>
  </si>
  <si>
    <t>Пятый год (2027)</t>
  </si>
  <si>
    <t>Шестой год (2028)</t>
  </si>
  <si>
    <t>Мероприятие 4. 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t>
  </si>
  <si>
    <t>Мероприятие 5. Обеспечение деятельности муниципальных общеобразовательных организаций</t>
  </si>
  <si>
    <t xml:space="preserve">План мероприятий по выполнению муниципальной программы </t>
  </si>
  <si>
    <t>Объем расходов на выполнение мероприятий за счет всех источников ресурсного обеспечения, тыс. рублей</t>
  </si>
  <si>
    <t>Номера целевых показателей, на достижение которых направлены мероприятия</t>
  </si>
  <si>
    <t>Мероприятие 7. Создание и обеспечение функционирования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t>
  </si>
  <si>
    <t>Мероприятие 8. Создание  в муниципальных общеобразовательных организациях условий для организации горячего питания обучающихся</t>
  </si>
  <si>
    <t>Мероприятие 9. Обеспечение дополнительных гарантий по социальной поддержке детей-сирот и детей, оставшихся без попечения родителей, лиц из числа детей-сирот и детей, оставшихся без попечения родителей, лиц, потерявших в период обучения обоих родителей или единственного родителя, обучающихся в муниципальных образовательных организациях</t>
  </si>
  <si>
    <t>Мероприятие 13. Обеспечение функционирования модели персонифицированного финансирования дополнительного образования детей</t>
  </si>
  <si>
    <t>Мероприятие 14. Обеспечение организации отдыха и оздоровления детей в каникулярное время в городском округе Красноуфимск</t>
  </si>
  <si>
    <t>Мероприятие 15. Обеспечение деятельности муниципального загородного оздоровительного лагеря</t>
  </si>
  <si>
    <t>Мероприятие 16. Осуществление мероприятий по обеспечению организации отдыха детей в каникулярное время, включая мероприятия по обеспечению безопасности их жизни и здоровья</t>
  </si>
  <si>
    <t>Мероприятие 17. Осуществление государственных полномочий Свердловской области по организации и обеспечению отдыха и оздоровления детей (за исключением детей-сирот и детей, оставшихся без попечения родителей, детей, находящихся в трудной жизненной ситуации) в учебное время, включая мероприятия по обеспечению безопасности их жизни и здоровья</t>
  </si>
  <si>
    <t>Мероприятие 18. Реализация мероприятий, направленных на создание, открытие и организацию деятельности сети детских технопарков «Кванториум» в муниципальных образованиях</t>
  </si>
  <si>
    <t>Мероприятие 19. Организация участия и проведение городских, областных мероприятий</t>
  </si>
  <si>
    <t>Мероприятие 20. Обеспечение мероприятий по укреплению и развитию материально-технической базы муниципальных образовательных организаций</t>
  </si>
  <si>
    <t>Мероприятие 21. Создание в организациях отдыха детей и их оздоровления условий для отдыха и оздоровления детей, а также безбарьерной среды для детей всех групп здоровья</t>
  </si>
  <si>
    <t>Мероприятие 12. Организация предоставления дополнительного образования детей в муниципальных организациях дополнительного образования</t>
  </si>
  <si>
    <t>Мероприятие 22. Осуществление мероприятий по приведению в соответствие с требованиями пожарной безопасности и санитарного законодательства зданий и сооружений муниципальных загородных оздоровительных лагерей</t>
  </si>
  <si>
    <t>Мероприятие 6. Обеспечение питанием обучающихся в муниципальных общеобразовательных организациях</t>
  </si>
  <si>
    <t>Мероприятие 23. Создание безопасных условий пребывания в муниципальных организациях отдыха детей и их оздоровления</t>
  </si>
  <si>
    <t>Мероприятие 24. Резервный фонд администрации городского округа Красноуфимск</t>
  </si>
  <si>
    <t>Мероприятие 25. Создание в образовательных организациях условий для получения детьми-инвалидами качественного образования</t>
  </si>
  <si>
    <t>Мероприятие 26. Обеспечение условий реализации муниципальными общеобразовательными организациями образовательных программ естественно-научного цикла и профориентационной работы</t>
  </si>
  <si>
    <t>Мероприятие 27. Внедрение механизмов инициативного бюджетирования на территории Свердловской области</t>
  </si>
  <si>
    <t>Мероприятие 28. Обеспечение деятельности органов местного самоуправления (центральный аппарат)</t>
  </si>
  <si>
    <t>Мероприятие 29. Обеспечение деятельности МО Управление образования городского округа Красноуфимск, МАУ "ЦБ УСО"</t>
  </si>
  <si>
    <t>Мероприятие 30. Организация и проведение муниципальных мероприятий в сфере образования</t>
  </si>
  <si>
    <t>Мероприятие 31. Осуществление мероприятий по обеспечению антитеррористической безопасности образовательных учреждений</t>
  </si>
  <si>
    <t>Мероприятие 32. Обеспечение образовательных учреждений медицинскими услугами и изделиями медицинского назначения</t>
  </si>
  <si>
    <t>Мероприятие 33. Осуществление мероприятий по приведению в соответствие с требованиями пожарной безопасности и санитарного законодательства зданий и сооружений муниципальных образовательных организаций</t>
  </si>
  <si>
    <t>Подпрограмма 6. "Обеспечение реализации муниципальной программы городского округа Красноуфимск "Развитие системы образования в городском округе Красноуфимск до 2028 года"</t>
  </si>
  <si>
    <t>1,2,3</t>
  </si>
  <si>
    <t>4,7,</t>
  </si>
  <si>
    <t>7,7.1</t>
  </si>
  <si>
    <t>16,16.1,16.2,16.3,16.4</t>
  </si>
  <si>
    <t>26,26.1,26.2,26.3,26.4,26.5</t>
  </si>
  <si>
    <t>25,25.1,25.2,25.3</t>
  </si>
  <si>
    <t>25,25.4,25.5</t>
  </si>
  <si>
    <t>4,5,6,9,10,11,11.1,12,17,19,21,22</t>
  </si>
  <si>
    <t>1,2,3,21,22</t>
  </si>
  <si>
    <t>18, 20</t>
  </si>
  <si>
    <t>5,16,16.1,16,2,17</t>
  </si>
  <si>
    <t>11,12,21,22</t>
  </si>
  <si>
    <t>11,11.1,12</t>
  </si>
  <si>
    <t>"Об утверждении Муниципальной программы городского округа Красноуфимск "Развитие системы образования в городском округе Красноуфимск до 2028 года"</t>
  </si>
  <si>
    <t>к Постановлению Администрации городского округа Красноуфимск</t>
  </si>
  <si>
    <t>Мероприятие 3. Обеспечение деятельности службы ранней помощи при дошкольных образовательных учреждениях</t>
  </si>
  <si>
    <t>Мероприятие 11. Ежемесячное денежное вознаграждение за классное руководство педагогическим работникам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на условиях софинансирования из федерального бюджета</t>
  </si>
  <si>
    <t>Мероприятие 10. 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на условиях софинансирования из федерального бюджета</t>
  </si>
  <si>
    <t>Мероприятие 34.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на условиях софинансирования из федерального бюджета</t>
  </si>
  <si>
    <t>Мероприятие 35. Обеспечение отдыха отдельных категорий детей, проживающих на территории Свердловской области, в организациях отдыха детей и их оздоровления, расположенных на побережье Черного моря</t>
  </si>
  <si>
    <t>Мероприятие 50. Поддержка победителей конкурса среди муниципальных дошкольных образовательных организаций, расположенных на территории Свердловской области. осуществляющих образовательную деятельность в соответствии с целями и задачами проекта "Уральская инженерная школа"</t>
  </si>
  <si>
    <t>от 27.12.2022 года  № 1243</t>
  </si>
  <si>
    <t>в том числе МО Управление образованием городского округа Красноуфимск</t>
  </si>
  <si>
    <t>в том числе Управление Культуры МО городской округ Красноуфимск</t>
  </si>
  <si>
    <t>Мероприятие 36. Обеспечение осуществления оплаты труда работников муниципальных организаций дополнительного образования и муниципальных образовательных организаций высшего образования с учетом установленных указами Президента Российской Федерации показателей соотношения заработной платы для данных категорий работников</t>
  </si>
  <si>
    <t xml:space="preserve">Приложение 2
к  постановлению  администрации городского округа Красноуфимск
от ________________________  г.№ ________________     
«О внесении изменений в Приложения 1,2,3
Постановления Администрации городского округа Красноуфимск 
«Об утверждении муниципальной программы городского округа Красноуфимск «Развитие системы образования в городском округе Красноуфимск до 2028 года» от 27.12.2022 № 1243 
(с изменениями и дополнениями)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</si>
</sst>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7" x14ac:knownFonts="1">
    <font>
      <sz val="11"/>
      <color theme="1"/>
      <name val="Calibri"/>
      <family val="2"/>
      <charset val="204"/>
      <scheme val="minor"/>
    </font>
    <font>
      <sz val="11"/>
      <color indexed="8"/>
      <name val="Times New Roman"/>
      <family val="1"/>
      <charset val="204"/>
    </font>
    <font>
      <b/>
      <sz val="11"/>
      <color indexed="8"/>
      <name val="Times New Roman"/>
      <family val="1"/>
      <charset val="204"/>
    </font>
    <font>
      <b/>
      <i/>
      <sz val="11"/>
      <color indexed="8"/>
      <name val="Times New Roman"/>
      <family val="1"/>
      <charset val="204"/>
    </font>
    <font>
      <sz val="8"/>
      <color indexed="8"/>
      <name val="Times New Roman"/>
      <family val="1"/>
      <charset val="204"/>
    </font>
    <font>
      <b/>
      <sz val="9"/>
      <color indexed="8"/>
      <name val="Times New Roman"/>
      <family val="1"/>
      <charset val="204"/>
    </font>
    <font>
      <b/>
      <sz val="14"/>
      <color indexed="8"/>
      <name val="Times New Roman"/>
      <family val="1"/>
      <charset val="204"/>
    </font>
  </fonts>
  <fills count="3">
    <fill>
      <patternFill patternType="none"/>
    </fill>
    <fill>
      <patternFill patternType="gray125"/>
    </fill>
    <fill>
      <patternFill patternType="solid">
        <fgColor theme="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1">
    <xf numFmtId="0" fontId="0" fillId="0" borderId="0"/>
  </cellStyleXfs>
  <cellXfs count="41">
    <xf numFmtId="0" fontId="0" fillId="0" borderId="0" xfId="0"/>
    <xf numFmtId="0" fontId="1" fillId="0" borderId="0" xfId="0" applyFont="1" applyFill="1" applyAlignment="1">
      <alignment vertical="top" wrapText="1"/>
    </xf>
    <xf numFmtId="0" fontId="1" fillId="0" borderId="1" xfId="0" applyFont="1" applyFill="1" applyBorder="1" applyAlignment="1">
      <alignment vertical="top" wrapText="1"/>
    </xf>
    <xf numFmtId="164" fontId="3" fillId="0" borderId="1" xfId="0" applyNumberFormat="1" applyFont="1" applyFill="1" applyBorder="1" applyAlignment="1">
      <alignment vertical="top" wrapText="1"/>
    </xf>
    <xf numFmtId="0" fontId="1" fillId="0" borderId="1" xfId="0" applyFont="1" applyFill="1" applyBorder="1" applyAlignment="1">
      <alignment horizontal="center" vertical="top" wrapText="1"/>
    </xf>
    <xf numFmtId="164" fontId="2" fillId="0" borderId="1" xfId="0" applyNumberFormat="1" applyFont="1" applyFill="1" applyBorder="1" applyAlignment="1">
      <alignment vertical="top" wrapText="1"/>
    </xf>
    <xf numFmtId="0" fontId="1" fillId="0" borderId="0" xfId="0" applyFont="1" applyFill="1" applyAlignment="1">
      <alignment horizontal="center" vertical="top" wrapText="1"/>
    </xf>
    <xf numFmtId="4" fontId="1" fillId="0" borderId="1" xfId="0" applyNumberFormat="1" applyFont="1" applyFill="1" applyBorder="1" applyAlignment="1">
      <alignment vertical="top" wrapText="1"/>
    </xf>
    <xf numFmtId="164" fontId="1" fillId="0" borderId="1" xfId="0" applyNumberFormat="1" applyFont="1" applyFill="1" applyBorder="1" applyAlignment="1">
      <alignment vertical="top" wrapText="1"/>
    </xf>
    <xf numFmtId="164" fontId="2" fillId="0" borderId="1" xfId="0" applyNumberFormat="1" applyFont="1" applyFill="1" applyBorder="1" applyAlignment="1">
      <alignment horizontal="right" vertical="top" wrapText="1"/>
    </xf>
    <xf numFmtId="0" fontId="1" fillId="0" borderId="1" xfId="0" applyFont="1" applyFill="1" applyBorder="1" applyAlignment="1">
      <alignment horizontal="left" vertical="top" wrapText="1"/>
    </xf>
    <xf numFmtId="164" fontId="1" fillId="0" borderId="1" xfId="0" applyNumberFormat="1" applyFont="1" applyFill="1" applyBorder="1" applyAlignment="1">
      <alignment horizontal="right" vertical="top" wrapText="1"/>
    </xf>
    <xf numFmtId="4" fontId="3" fillId="0" borderId="1" xfId="0" applyNumberFormat="1" applyFont="1" applyFill="1" applyBorder="1" applyAlignment="1">
      <alignment vertical="top" wrapText="1"/>
    </xf>
    <xf numFmtId="0" fontId="4" fillId="0" borderId="0" xfId="0" applyFont="1" applyFill="1" applyAlignment="1">
      <alignment vertical="top" wrapText="1"/>
    </xf>
    <xf numFmtId="0" fontId="2" fillId="0" borderId="1" xfId="0" applyFont="1" applyFill="1" applyBorder="1" applyAlignment="1">
      <alignment horizontal="center" vertical="top" wrapText="1"/>
    </xf>
    <xf numFmtId="0" fontId="4" fillId="0" borderId="0" xfId="0" applyFont="1" applyFill="1" applyAlignment="1">
      <alignment horizontal="left" vertical="top" wrapText="1"/>
    </xf>
    <xf numFmtId="0" fontId="1" fillId="2" borderId="0" xfId="0" applyFont="1" applyFill="1" applyAlignment="1">
      <alignment vertical="top" wrapText="1"/>
    </xf>
    <xf numFmtId="0" fontId="1" fillId="2" borderId="1" xfId="0" applyFont="1" applyFill="1" applyBorder="1" applyAlignment="1">
      <alignment horizontal="center" vertical="top" wrapText="1"/>
    </xf>
    <xf numFmtId="0" fontId="2" fillId="2" borderId="1" xfId="0" applyFont="1" applyFill="1" applyBorder="1" applyAlignment="1">
      <alignment vertical="top" wrapText="1"/>
    </xf>
    <xf numFmtId="0" fontId="1" fillId="2" borderId="1" xfId="0" applyFont="1" applyFill="1" applyBorder="1" applyAlignment="1">
      <alignment vertical="top" wrapText="1"/>
    </xf>
    <xf numFmtId="0" fontId="3" fillId="2" borderId="1" xfId="0" applyFont="1" applyFill="1" applyBorder="1" applyAlignment="1">
      <alignment vertical="top" wrapText="1"/>
    </xf>
    <xf numFmtId="0" fontId="2" fillId="2" borderId="1" xfId="0" applyFont="1" applyFill="1" applyBorder="1" applyAlignment="1">
      <alignment horizontal="left" vertical="top" wrapText="1"/>
    </xf>
    <xf numFmtId="0" fontId="1" fillId="2" borderId="1" xfId="0" applyFont="1" applyFill="1" applyBorder="1" applyAlignment="1">
      <alignment horizontal="left" vertical="top" wrapText="1"/>
    </xf>
    <xf numFmtId="3" fontId="1" fillId="0" borderId="1" xfId="0" applyNumberFormat="1" applyFont="1" applyFill="1" applyBorder="1" applyAlignment="1">
      <alignment horizontal="left" vertical="top" wrapText="1"/>
    </xf>
    <xf numFmtId="164" fontId="1" fillId="2" borderId="1" xfId="0" applyNumberFormat="1" applyFont="1" applyFill="1" applyBorder="1" applyAlignment="1">
      <alignment vertical="top" wrapText="1"/>
    </xf>
    <xf numFmtId="164" fontId="2" fillId="2" borderId="1" xfId="0" applyNumberFormat="1" applyFont="1" applyFill="1" applyBorder="1" applyAlignment="1">
      <alignment vertical="top" wrapText="1"/>
    </xf>
    <xf numFmtId="164" fontId="3" fillId="2" borderId="1" xfId="0" applyNumberFormat="1" applyFont="1" applyFill="1" applyBorder="1" applyAlignment="1">
      <alignment vertical="top" wrapText="1"/>
    </xf>
    <xf numFmtId="164" fontId="2" fillId="2" borderId="1" xfId="0" applyNumberFormat="1" applyFont="1" applyFill="1" applyBorder="1" applyAlignment="1">
      <alignment horizontal="right" vertical="top" wrapText="1"/>
    </xf>
    <xf numFmtId="164" fontId="1" fillId="2" borderId="1" xfId="0" applyNumberFormat="1" applyFont="1" applyFill="1" applyBorder="1" applyAlignment="1">
      <alignment horizontal="right" vertical="top" wrapText="1"/>
    </xf>
    <xf numFmtId="4" fontId="3" fillId="2" borderId="1" xfId="0" applyNumberFormat="1" applyFont="1" applyFill="1" applyBorder="1" applyAlignment="1">
      <alignment vertical="top" wrapText="1"/>
    </xf>
    <xf numFmtId="0" fontId="2" fillId="2" borderId="1" xfId="0" applyFont="1" applyFill="1" applyBorder="1" applyAlignment="1">
      <alignment horizontal="center" vertical="top" wrapText="1"/>
    </xf>
    <xf numFmtId="0" fontId="2" fillId="2" borderId="1" xfId="0" applyFont="1" applyFill="1" applyBorder="1" applyAlignment="1">
      <alignment horizontal="center" vertical="top" wrapText="1"/>
    </xf>
    <xf numFmtId="0" fontId="2" fillId="0" borderId="1" xfId="0" applyFont="1" applyFill="1" applyBorder="1" applyAlignment="1">
      <alignment horizontal="center" vertical="top" wrapText="1"/>
    </xf>
    <xf numFmtId="0" fontId="6" fillId="0" borderId="0" xfId="0" applyFont="1" applyFill="1" applyAlignment="1">
      <alignment horizontal="center" vertical="top" wrapText="1"/>
    </xf>
    <xf numFmtId="0" fontId="2" fillId="2" borderId="1" xfId="0" applyFont="1" applyFill="1" applyBorder="1" applyAlignment="1">
      <alignment horizontal="center" vertical="top" wrapText="1"/>
    </xf>
    <xf numFmtId="0" fontId="5" fillId="0" borderId="1" xfId="0" applyFont="1" applyFill="1" applyBorder="1" applyAlignment="1">
      <alignment horizontal="center" vertical="top" wrapText="1"/>
    </xf>
    <xf numFmtId="0" fontId="2" fillId="0" borderId="2" xfId="0" applyFont="1" applyFill="1" applyBorder="1" applyAlignment="1">
      <alignment horizontal="center" vertical="top" wrapText="1"/>
    </xf>
    <xf numFmtId="0" fontId="2" fillId="0" borderId="3" xfId="0" applyFont="1" applyFill="1" applyBorder="1" applyAlignment="1">
      <alignment horizontal="center" vertical="top" wrapText="1"/>
    </xf>
    <xf numFmtId="0" fontId="1" fillId="0" borderId="0" xfId="0" applyFont="1" applyFill="1" applyAlignment="1">
      <alignment horizontal="right" vertical="top" wrapText="1"/>
    </xf>
    <xf numFmtId="0" fontId="4" fillId="0" borderId="0" xfId="0" applyFont="1" applyFill="1" applyAlignment="1">
      <alignment horizontal="left" vertical="top" wrapText="1"/>
    </xf>
    <xf numFmtId="0" fontId="1" fillId="0" borderId="0" xfId="0" applyFont="1" applyFill="1" applyAlignment="1">
      <alignment horizontal="left" vertical="top"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134"/>
  <sheetViews>
    <sheetView tabSelected="1" zoomScale="80" zoomScaleNormal="80" workbookViewId="0">
      <pane xSplit="1" ySplit="12" topLeftCell="B13" activePane="bottomRight" state="frozen"/>
      <selection pane="topRight" activeCell="B1" sqref="B1"/>
      <selection pane="bottomLeft" activeCell="A3" sqref="A3"/>
      <selection pane="bottomRight" activeCell="F1" sqref="F1:J1"/>
    </sheetView>
  </sheetViews>
  <sheetFormatPr defaultRowHeight="15" x14ac:dyDescent="0.25"/>
  <cols>
    <col min="1" max="1" width="7.28515625" style="6" customWidth="1"/>
    <col min="2" max="2" width="48.42578125" style="16" customWidth="1"/>
    <col min="3" max="4" width="14.42578125" style="16" customWidth="1"/>
    <col min="5" max="5" width="14.5703125" style="16" customWidth="1"/>
    <col min="6" max="6" width="13.140625" style="16" customWidth="1"/>
    <col min="7" max="7" width="15.42578125" style="1" customWidth="1"/>
    <col min="8" max="8" width="12.85546875" style="1" customWidth="1"/>
    <col min="9" max="9" width="12.42578125" style="1" customWidth="1"/>
    <col min="10" max="10" width="20" style="1" customWidth="1"/>
    <col min="11" max="16384" width="9.140625" style="1"/>
  </cols>
  <sheetData>
    <row r="1" spans="1:10" ht="138.75" customHeight="1" x14ac:dyDescent="0.25">
      <c r="F1" s="38" t="s">
        <v>82</v>
      </c>
      <c r="G1" s="38"/>
      <c r="H1" s="38"/>
      <c r="I1" s="38"/>
      <c r="J1" s="38"/>
    </row>
    <row r="3" spans="1:10" ht="15" customHeight="1" x14ac:dyDescent="0.25">
      <c r="G3" s="39" t="s">
        <v>14</v>
      </c>
      <c r="H3" s="39"/>
      <c r="I3" s="39"/>
      <c r="J3" s="39"/>
    </row>
    <row r="4" spans="1:10" ht="15" customHeight="1" x14ac:dyDescent="0.25">
      <c r="G4" s="39" t="s">
        <v>71</v>
      </c>
      <c r="H4" s="39"/>
      <c r="I4" s="39"/>
      <c r="J4" s="39"/>
    </row>
    <row r="5" spans="1:10" ht="15" customHeight="1" x14ac:dyDescent="0.25">
      <c r="G5" s="40" t="s">
        <v>78</v>
      </c>
      <c r="H5" s="40"/>
      <c r="I5" s="40"/>
      <c r="J5" s="40"/>
    </row>
    <row r="6" spans="1:10" ht="36" customHeight="1" x14ac:dyDescent="0.25">
      <c r="G6" s="39" t="s">
        <v>70</v>
      </c>
      <c r="H6" s="39"/>
      <c r="I6" s="39"/>
      <c r="J6" s="39"/>
    </row>
    <row r="7" spans="1:10" ht="15" customHeight="1" x14ac:dyDescent="0.25">
      <c r="I7" s="13"/>
      <c r="J7" s="15"/>
    </row>
    <row r="8" spans="1:10" ht="18.75" x14ac:dyDescent="0.25">
      <c r="A8" s="33" t="s">
        <v>27</v>
      </c>
      <c r="B8" s="33"/>
      <c r="C8" s="33"/>
      <c r="D8" s="33"/>
      <c r="E8" s="33"/>
      <c r="F8" s="33"/>
      <c r="G8" s="33"/>
      <c r="H8" s="33"/>
      <c r="I8" s="33"/>
      <c r="J8" s="33"/>
    </row>
    <row r="9" spans="1:10" ht="18.75" x14ac:dyDescent="0.25">
      <c r="A9" s="33" t="s">
        <v>18</v>
      </c>
      <c r="B9" s="33"/>
      <c r="C9" s="33"/>
      <c r="D9" s="33"/>
      <c r="E9" s="33"/>
      <c r="F9" s="33"/>
      <c r="G9" s="33"/>
      <c r="H9" s="33"/>
      <c r="I9" s="33"/>
      <c r="J9" s="33"/>
    </row>
    <row r="11" spans="1:10" ht="35.25" customHeight="1" x14ac:dyDescent="0.25">
      <c r="A11" s="32" t="s">
        <v>0</v>
      </c>
      <c r="B11" s="34" t="s">
        <v>1</v>
      </c>
      <c r="C11" s="36" t="s">
        <v>28</v>
      </c>
      <c r="D11" s="37"/>
      <c r="E11" s="37"/>
      <c r="F11" s="37"/>
      <c r="G11" s="37"/>
      <c r="H11" s="37"/>
      <c r="I11" s="37"/>
      <c r="J11" s="35" t="s">
        <v>29</v>
      </c>
    </row>
    <row r="12" spans="1:10" ht="41.25" customHeight="1" x14ac:dyDescent="0.25">
      <c r="A12" s="32"/>
      <c r="B12" s="34"/>
      <c r="C12" s="31" t="s">
        <v>2</v>
      </c>
      <c r="D12" s="31" t="s">
        <v>19</v>
      </c>
      <c r="E12" s="30" t="s">
        <v>20</v>
      </c>
      <c r="F12" s="30" t="s">
        <v>21</v>
      </c>
      <c r="G12" s="14" t="s">
        <v>22</v>
      </c>
      <c r="H12" s="14" t="s">
        <v>23</v>
      </c>
      <c r="I12" s="14" t="s">
        <v>24</v>
      </c>
      <c r="J12" s="35"/>
    </row>
    <row r="13" spans="1:10" s="6" customFormat="1" x14ac:dyDescent="0.25">
      <c r="A13" s="4">
        <v>1</v>
      </c>
      <c r="B13" s="17">
        <v>2</v>
      </c>
      <c r="C13" s="17">
        <v>3</v>
      </c>
      <c r="D13" s="17">
        <v>4</v>
      </c>
      <c r="E13" s="17">
        <v>5</v>
      </c>
      <c r="F13" s="17">
        <v>6</v>
      </c>
      <c r="G13" s="4">
        <v>7</v>
      </c>
      <c r="H13" s="4">
        <v>8</v>
      </c>
      <c r="I13" s="4">
        <v>9</v>
      </c>
      <c r="J13" s="4">
        <v>15</v>
      </c>
    </row>
    <row r="14" spans="1:10" ht="28.5" x14ac:dyDescent="0.25">
      <c r="A14" s="4">
        <v>1</v>
      </c>
      <c r="B14" s="18" t="s">
        <v>3</v>
      </c>
      <c r="C14" s="25">
        <f t="shared" ref="C14:I14" si="0">C15+C16+C17</f>
        <v>8198703.5</v>
      </c>
      <c r="D14" s="25">
        <f t="shared" si="0"/>
        <v>1318563.5</v>
      </c>
      <c r="E14" s="25">
        <f t="shared" si="0"/>
        <v>1390699.9000000001</v>
      </c>
      <c r="F14" s="25">
        <f t="shared" si="0"/>
        <v>1383255.5</v>
      </c>
      <c r="G14" s="5">
        <f t="shared" si="0"/>
        <v>1440657.5</v>
      </c>
      <c r="H14" s="5">
        <f t="shared" si="0"/>
        <v>1307105.6000000001</v>
      </c>
      <c r="I14" s="5">
        <f t="shared" si="0"/>
        <v>1358421.5</v>
      </c>
      <c r="J14" s="5"/>
    </row>
    <row r="15" spans="1:10" x14ac:dyDescent="0.25">
      <c r="A15" s="4">
        <v>2</v>
      </c>
      <c r="B15" s="19" t="s">
        <v>4</v>
      </c>
      <c r="C15" s="25">
        <f>SUM(D15:I15)</f>
        <v>0</v>
      </c>
      <c r="D15" s="25">
        <v>0</v>
      </c>
      <c r="E15" s="25">
        <f t="shared" ref="E15:I15" si="1">E30+E84+E116</f>
        <v>0</v>
      </c>
      <c r="F15" s="25">
        <f t="shared" si="1"/>
        <v>0</v>
      </c>
      <c r="G15" s="5">
        <f t="shared" si="1"/>
        <v>0</v>
      </c>
      <c r="H15" s="5">
        <f t="shared" si="1"/>
        <v>0</v>
      </c>
      <c r="I15" s="5">
        <f t="shared" si="1"/>
        <v>0</v>
      </c>
      <c r="J15" s="2"/>
    </row>
    <row r="16" spans="1:10" x14ac:dyDescent="0.25">
      <c r="A16" s="4">
        <v>3</v>
      </c>
      <c r="B16" s="19" t="s">
        <v>5</v>
      </c>
      <c r="C16" s="25">
        <f t="shared" ref="C16:C17" si="2">SUM(D16:I16)</f>
        <v>5395496.0999999996</v>
      </c>
      <c r="D16" s="25">
        <f t="shared" ref="D16:I16" si="3">D20+D31+D53+D85+D117</f>
        <v>832433.7</v>
      </c>
      <c r="E16" s="25">
        <f t="shared" si="3"/>
        <v>912610.70000000007</v>
      </c>
      <c r="F16" s="25">
        <f t="shared" si="3"/>
        <v>942735.9</v>
      </c>
      <c r="G16" s="5">
        <f t="shared" si="3"/>
        <v>996176.1</v>
      </c>
      <c r="H16" s="5">
        <f t="shared" si="3"/>
        <v>839008.4</v>
      </c>
      <c r="I16" s="5">
        <f t="shared" si="3"/>
        <v>872531.3</v>
      </c>
      <c r="J16" s="7"/>
    </row>
    <row r="17" spans="1:10" x14ac:dyDescent="0.25">
      <c r="A17" s="4">
        <v>4</v>
      </c>
      <c r="B17" s="19" t="s">
        <v>6</v>
      </c>
      <c r="C17" s="25">
        <f t="shared" si="2"/>
        <v>2803207.4000000004</v>
      </c>
      <c r="D17" s="25">
        <f t="shared" ref="D17:I17" si="4">D21+D32+D54+D79+D86+D118</f>
        <v>486129.80000000005</v>
      </c>
      <c r="E17" s="25">
        <f t="shared" si="4"/>
        <v>478089.2</v>
      </c>
      <c r="F17" s="25">
        <f t="shared" si="4"/>
        <v>440519.6</v>
      </c>
      <c r="G17" s="5">
        <f t="shared" si="4"/>
        <v>444481.4</v>
      </c>
      <c r="H17" s="5">
        <f t="shared" si="4"/>
        <v>468097.19999999995</v>
      </c>
      <c r="I17" s="5">
        <f t="shared" si="4"/>
        <v>485890.20000000007</v>
      </c>
      <c r="J17" s="2"/>
    </row>
    <row r="18" spans="1:10" x14ac:dyDescent="0.25">
      <c r="A18" s="4">
        <v>5</v>
      </c>
      <c r="B18" s="32" t="s">
        <v>7</v>
      </c>
      <c r="C18" s="32"/>
      <c r="D18" s="32"/>
      <c r="E18" s="32"/>
      <c r="F18" s="32"/>
      <c r="G18" s="32"/>
      <c r="H18" s="32"/>
      <c r="I18" s="32"/>
      <c r="J18" s="32"/>
    </row>
    <row r="19" spans="1:10" ht="28.5" x14ac:dyDescent="0.25">
      <c r="A19" s="4">
        <v>6</v>
      </c>
      <c r="B19" s="18" t="s">
        <v>8</v>
      </c>
      <c r="C19" s="25">
        <f>SUM(D19:I19)</f>
        <v>2802832.7</v>
      </c>
      <c r="D19" s="25">
        <f t="shared" ref="D19:E19" si="5">D20+D21</f>
        <v>414546.8</v>
      </c>
      <c r="E19" s="25">
        <f t="shared" si="5"/>
        <v>469435.8</v>
      </c>
      <c r="F19" s="25">
        <f t="shared" ref="F19:I19" si="6">F20+F21</f>
        <v>494003</v>
      </c>
      <c r="G19" s="5">
        <f t="shared" si="6"/>
        <v>518971.7</v>
      </c>
      <c r="H19" s="5">
        <f t="shared" si="6"/>
        <v>444056.3</v>
      </c>
      <c r="I19" s="5">
        <f t="shared" si="6"/>
        <v>461819.1</v>
      </c>
      <c r="J19" s="2"/>
    </row>
    <row r="20" spans="1:10" x14ac:dyDescent="0.25">
      <c r="A20" s="4">
        <v>7</v>
      </c>
      <c r="B20" s="19" t="s">
        <v>5</v>
      </c>
      <c r="C20" s="24">
        <f t="shared" ref="C20:C21" si="7">SUM(D20:I20)</f>
        <v>2087038.1</v>
      </c>
      <c r="D20" s="24">
        <f>D23</f>
        <v>305170.09999999998</v>
      </c>
      <c r="E20" s="24">
        <f t="shared" ref="E20:I20" si="8">E23</f>
        <v>351335</v>
      </c>
      <c r="F20" s="24">
        <f t="shared" si="8"/>
        <v>373315</v>
      </c>
      <c r="G20" s="8">
        <f t="shared" si="8"/>
        <v>395270</v>
      </c>
      <c r="H20" s="8">
        <f t="shared" si="8"/>
        <v>324484</v>
      </c>
      <c r="I20" s="8">
        <f t="shared" si="8"/>
        <v>337464</v>
      </c>
      <c r="J20" s="2"/>
    </row>
    <row r="21" spans="1:10" x14ac:dyDescent="0.25">
      <c r="A21" s="4">
        <v>8</v>
      </c>
      <c r="B21" s="19" t="s">
        <v>6</v>
      </c>
      <c r="C21" s="24">
        <f t="shared" si="7"/>
        <v>715794.6</v>
      </c>
      <c r="D21" s="24">
        <f>D25+D27</f>
        <v>109376.7</v>
      </c>
      <c r="E21" s="24">
        <f t="shared" ref="E21:I21" si="9">E25+E27</f>
        <v>118100.8</v>
      </c>
      <c r="F21" s="24">
        <f t="shared" si="9"/>
        <v>120688</v>
      </c>
      <c r="G21" s="8">
        <f t="shared" si="9"/>
        <v>123701.7</v>
      </c>
      <c r="H21" s="8">
        <f t="shared" si="9"/>
        <v>119572.29999999999</v>
      </c>
      <c r="I21" s="8">
        <f t="shared" si="9"/>
        <v>124355.1</v>
      </c>
      <c r="J21" s="2"/>
    </row>
    <row r="22" spans="1:10" ht="74.25" customHeight="1" x14ac:dyDescent="0.25">
      <c r="A22" s="4">
        <v>9</v>
      </c>
      <c r="B22" s="20" t="s">
        <v>16</v>
      </c>
      <c r="C22" s="26">
        <f>SUM(D22:I22)</f>
        <v>2087038.1</v>
      </c>
      <c r="D22" s="26">
        <f t="shared" ref="D22:I22" si="10">D23</f>
        <v>305170.09999999998</v>
      </c>
      <c r="E22" s="26">
        <f t="shared" si="10"/>
        <v>351335</v>
      </c>
      <c r="F22" s="26">
        <f t="shared" si="10"/>
        <v>373315</v>
      </c>
      <c r="G22" s="3">
        <f t="shared" si="10"/>
        <v>395270</v>
      </c>
      <c r="H22" s="3">
        <f t="shared" si="10"/>
        <v>324484</v>
      </c>
      <c r="I22" s="3">
        <f t="shared" si="10"/>
        <v>337464</v>
      </c>
      <c r="J22" s="2" t="s">
        <v>65</v>
      </c>
    </row>
    <row r="23" spans="1:10" x14ac:dyDescent="0.25">
      <c r="A23" s="4">
        <v>10</v>
      </c>
      <c r="B23" s="19" t="s">
        <v>5</v>
      </c>
      <c r="C23" s="24">
        <f>SUM(D23:I23)</f>
        <v>2087038.1</v>
      </c>
      <c r="D23" s="24">
        <v>305170.09999999998</v>
      </c>
      <c r="E23" s="24">
        <v>351335</v>
      </c>
      <c r="F23" s="24">
        <v>373315</v>
      </c>
      <c r="G23" s="8">
        <v>395270</v>
      </c>
      <c r="H23" s="8">
        <v>324484</v>
      </c>
      <c r="I23" s="8">
        <v>337464</v>
      </c>
      <c r="J23" s="2"/>
    </row>
    <row r="24" spans="1:10" ht="75" customHeight="1" x14ac:dyDescent="0.25">
      <c r="A24" s="4">
        <v>11</v>
      </c>
      <c r="B24" s="20" t="s">
        <v>17</v>
      </c>
      <c r="C24" s="26">
        <f>C25</f>
        <v>712349.20000000007</v>
      </c>
      <c r="D24" s="26">
        <f>D25</f>
        <v>108856.3</v>
      </c>
      <c r="E24" s="26">
        <f t="shared" ref="E24:I24" si="11">E25</f>
        <v>117559</v>
      </c>
      <c r="F24" s="26">
        <f t="shared" si="11"/>
        <v>120098.6</v>
      </c>
      <c r="G24" s="3">
        <f t="shared" si="11"/>
        <v>123091.9</v>
      </c>
      <c r="H24" s="3">
        <f t="shared" si="11"/>
        <v>118991.9</v>
      </c>
      <c r="I24" s="3">
        <f t="shared" si="11"/>
        <v>123751.5</v>
      </c>
      <c r="J24" s="2" t="s">
        <v>57</v>
      </c>
    </row>
    <row r="25" spans="1:10" x14ac:dyDescent="0.25">
      <c r="A25" s="4">
        <v>12</v>
      </c>
      <c r="B25" s="19" t="s">
        <v>6</v>
      </c>
      <c r="C25" s="24">
        <f>SUM(D25:I25)</f>
        <v>712349.20000000007</v>
      </c>
      <c r="D25" s="24">
        <v>108856.3</v>
      </c>
      <c r="E25" s="24">
        <v>117559</v>
      </c>
      <c r="F25" s="24">
        <v>120098.6</v>
      </c>
      <c r="G25" s="8">
        <v>123091.9</v>
      </c>
      <c r="H25" s="8">
        <v>118991.9</v>
      </c>
      <c r="I25" s="8">
        <v>123751.5</v>
      </c>
      <c r="J25" s="2"/>
    </row>
    <row r="26" spans="1:10" ht="46.5" customHeight="1" x14ac:dyDescent="0.25">
      <c r="A26" s="4">
        <v>13</v>
      </c>
      <c r="B26" s="20" t="s">
        <v>72</v>
      </c>
      <c r="C26" s="26">
        <f t="shared" ref="C26:H26" si="12">C27</f>
        <v>3445.3999999999996</v>
      </c>
      <c r="D26" s="26">
        <f t="shared" si="12"/>
        <v>520.4</v>
      </c>
      <c r="E26" s="26">
        <f t="shared" si="12"/>
        <v>541.79999999999995</v>
      </c>
      <c r="F26" s="26">
        <f t="shared" si="12"/>
        <v>589.4</v>
      </c>
      <c r="G26" s="3">
        <f t="shared" si="12"/>
        <v>609.79999999999995</v>
      </c>
      <c r="H26" s="3">
        <f t="shared" si="12"/>
        <v>580.4</v>
      </c>
      <c r="I26" s="3">
        <f t="shared" ref="I26" si="13">I27</f>
        <v>603.6</v>
      </c>
      <c r="J26" s="10" t="s">
        <v>57</v>
      </c>
    </row>
    <row r="27" spans="1:10" x14ac:dyDescent="0.25">
      <c r="A27" s="4">
        <v>14</v>
      </c>
      <c r="B27" s="19" t="s">
        <v>6</v>
      </c>
      <c r="C27" s="24">
        <f>SUM(D27:I27)</f>
        <v>3445.3999999999996</v>
      </c>
      <c r="D27" s="24">
        <v>520.4</v>
      </c>
      <c r="E27" s="24">
        <v>541.79999999999995</v>
      </c>
      <c r="F27" s="24">
        <v>589.4</v>
      </c>
      <c r="G27" s="8">
        <v>609.79999999999995</v>
      </c>
      <c r="H27" s="8">
        <v>580.4</v>
      </c>
      <c r="I27" s="8">
        <v>603.6</v>
      </c>
      <c r="J27" s="10"/>
    </row>
    <row r="28" spans="1:10" x14ac:dyDescent="0.25">
      <c r="A28" s="4">
        <v>15</v>
      </c>
      <c r="B28" s="32" t="s">
        <v>9</v>
      </c>
      <c r="C28" s="32"/>
      <c r="D28" s="32"/>
      <c r="E28" s="32"/>
      <c r="F28" s="32"/>
      <c r="G28" s="32"/>
      <c r="H28" s="32"/>
      <c r="I28" s="32"/>
      <c r="J28" s="32"/>
    </row>
    <row r="29" spans="1:10" ht="28.5" x14ac:dyDescent="0.25">
      <c r="A29" s="4">
        <v>16</v>
      </c>
      <c r="B29" s="18" t="s">
        <v>8</v>
      </c>
      <c r="C29" s="25">
        <f>SUM(D29:I29)</f>
        <v>3846345</v>
      </c>
      <c r="D29" s="25">
        <f t="shared" ref="D29:E29" si="14">D31+D32</f>
        <v>575139</v>
      </c>
      <c r="E29" s="25">
        <f t="shared" si="14"/>
        <v>656457</v>
      </c>
      <c r="F29" s="25">
        <f t="shared" ref="F29:I29" si="15">F31+F32</f>
        <v>671590.5</v>
      </c>
      <c r="G29" s="5">
        <f t="shared" si="15"/>
        <v>697973.39999999991</v>
      </c>
      <c r="H29" s="5">
        <f t="shared" si="15"/>
        <v>610403.70000000007</v>
      </c>
      <c r="I29" s="5">
        <f t="shared" si="15"/>
        <v>634781.4</v>
      </c>
      <c r="J29" s="2"/>
    </row>
    <row r="30" spans="1:10" x14ac:dyDescent="0.25">
      <c r="A30" s="4">
        <v>17</v>
      </c>
      <c r="B30" s="19" t="s">
        <v>4</v>
      </c>
      <c r="C30" s="25">
        <f t="shared" ref="C30:C32" si="16">SUM(D30:I30)</f>
        <v>0</v>
      </c>
      <c r="D30" s="24">
        <v>0</v>
      </c>
      <c r="E30" s="24">
        <v>0</v>
      </c>
      <c r="F30" s="24">
        <v>0</v>
      </c>
      <c r="G30" s="8">
        <v>0</v>
      </c>
      <c r="H30" s="8">
        <v>0</v>
      </c>
      <c r="I30" s="8">
        <v>0</v>
      </c>
      <c r="J30" s="2"/>
    </row>
    <row r="31" spans="1:10" x14ac:dyDescent="0.25">
      <c r="A31" s="4">
        <v>18</v>
      </c>
      <c r="B31" s="19" t="s">
        <v>5</v>
      </c>
      <c r="C31" s="25">
        <f>SUM(D31:I31)</f>
        <v>3140030.2999999993</v>
      </c>
      <c r="D31" s="24">
        <f>D34+D39+D46+D48+D50+D43</f>
        <v>469771.4</v>
      </c>
      <c r="E31" s="24">
        <f t="shared" ref="E31:I31" si="17">E34+E39+E46+E48+E50+E43</f>
        <v>539277.1</v>
      </c>
      <c r="F31" s="24">
        <f t="shared" si="17"/>
        <v>548315.4</v>
      </c>
      <c r="G31" s="8">
        <f t="shared" si="17"/>
        <v>578956.69999999995</v>
      </c>
      <c r="H31" s="8">
        <f t="shared" si="17"/>
        <v>492033.4</v>
      </c>
      <c r="I31" s="8">
        <f t="shared" si="17"/>
        <v>511676.3</v>
      </c>
      <c r="J31" s="2"/>
    </row>
    <row r="32" spans="1:10" x14ac:dyDescent="0.25">
      <c r="A32" s="4">
        <v>19</v>
      </c>
      <c r="B32" s="19" t="s">
        <v>6</v>
      </c>
      <c r="C32" s="25">
        <f t="shared" si="16"/>
        <v>706314.7</v>
      </c>
      <c r="D32" s="24">
        <f>D36+D41+D44</f>
        <v>105367.6</v>
      </c>
      <c r="E32" s="24">
        <f t="shared" ref="E32:I32" si="18">E36+E41+E44</f>
        <v>117179.9</v>
      </c>
      <c r="F32" s="24">
        <f t="shared" si="18"/>
        <v>123275.09999999999</v>
      </c>
      <c r="G32" s="8">
        <f t="shared" si="18"/>
        <v>119016.7</v>
      </c>
      <c r="H32" s="8">
        <f t="shared" si="18"/>
        <v>118370.3</v>
      </c>
      <c r="I32" s="8">
        <f t="shared" si="18"/>
        <v>123105.1</v>
      </c>
      <c r="J32" s="2"/>
    </row>
    <row r="33" spans="1:10" ht="134.25" customHeight="1" x14ac:dyDescent="0.25">
      <c r="A33" s="4">
        <v>20</v>
      </c>
      <c r="B33" s="20" t="s">
        <v>25</v>
      </c>
      <c r="C33" s="26">
        <f>SUM(D33:I33)</f>
        <v>2577171</v>
      </c>
      <c r="D33" s="26">
        <f t="shared" ref="D33:I33" si="19">D34</f>
        <v>372326</v>
      </c>
      <c r="E33" s="26">
        <f t="shared" si="19"/>
        <v>431810</v>
      </c>
      <c r="F33" s="26">
        <f t="shared" si="19"/>
        <v>460169</v>
      </c>
      <c r="G33" s="3">
        <f t="shared" si="19"/>
        <v>488686</v>
      </c>
      <c r="H33" s="3">
        <f t="shared" si="19"/>
        <v>404010</v>
      </c>
      <c r="I33" s="3">
        <f t="shared" si="19"/>
        <v>420170</v>
      </c>
      <c r="J33" s="2" t="s">
        <v>64</v>
      </c>
    </row>
    <row r="34" spans="1:10" x14ac:dyDescent="0.25">
      <c r="A34" s="4">
        <v>21</v>
      </c>
      <c r="B34" s="19" t="s">
        <v>5</v>
      </c>
      <c r="C34" s="26">
        <f t="shared" ref="C34:C50" si="20">SUM(D34:I34)</f>
        <v>2577171</v>
      </c>
      <c r="D34" s="24">
        <v>372326</v>
      </c>
      <c r="E34" s="24">
        <v>431810</v>
      </c>
      <c r="F34" s="24">
        <v>460169</v>
      </c>
      <c r="G34" s="8">
        <v>488686</v>
      </c>
      <c r="H34" s="8">
        <v>404010</v>
      </c>
      <c r="I34" s="8">
        <v>420170</v>
      </c>
      <c r="J34" s="2"/>
    </row>
    <row r="35" spans="1:10" ht="45" x14ac:dyDescent="0.25">
      <c r="A35" s="4">
        <v>22</v>
      </c>
      <c r="B35" s="20" t="s">
        <v>26</v>
      </c>
      <c r="C35" s="26">
        <f t="shared" si="20"/>
        <v>702050.8</v>
      </c>
      <c r="D35" s="26">
        <f t="shared" ref="D35:I35" si="21">D36</f>
        <v>101934.6</v>
      </c>
      <c r="E35" s="26">
        <f t="shared" si="21"/>
        <v>116349</v>
      </c>
      <c r="F35" s="26">
        <f t="shared" si="21"/>
        <v>123275.09999999999</v>
      </c>
      <c r="G35" s="3">
        <f t="shared" si="21"/>
        <v>119016.7</v>
      </c>
      <c r="H35" s="3">
        <f t="shared" si="21"/>
        <v>118370.3</v>
      </c>
      <c r="I35" s="3">
        <f t="shared" si="21"/>
        <v>123105.1</v>
      </c>
      <c r="J35" s="10" t="s">
        <v>58</v>
      </c>
    </row>
    <row r="36" spans="1:10" x14ac:dyDescent="0.25">
      <c r="A36" s="4">
        <v>23</v>
      </c>
      <c r="B36" s="19" t="s">
        <v>6</v>
      </c>
      <c r="C36" s="26">
        <f t="shared" si="20"/>
        <v>702050.8</v>
      </c>
      <c r="D36" s="24">
        <f>99569.8+D37</f>
        <v>101934.6</v>
      </c>
      <c r="E36" s="24">
        <v>116349</v>
      </c>
      <c r="F36" s="24">
        <v>123275.09999999999</v>
      </c>
      <c r="G36" s="8">
        <v>119016.7</v>
      </c>
      <c r="H36" s="8">
        <v>118370.3</v>
      </c>
      <c r="I36" s="8">
        <v>123105.1</v>
      </c>
      <c r="J36" s="10"/>
    </row>
    <row r="37" spans="1:10" ht="60.75" customHeight="1" x14ac:dyDescent="0.25">
      <c r="A37" s="4">
        <v>24</v>
      </c>
      <c r="B37" s="19" t="s">
        <v>13</v>
      </c>
      <c r="C37" s="26">
        <f t="shared" si="20"/>
        <v>14661.400000000001</v>
      </c>
      <c r="D37" s="24">
        <v>2364.8000000000002</v>
      </c>
      <c r="E37" s="24">
        <v>2280.4</v>
      </c>
      <c r="F37" s="24">
        <v>2400.4</v>
      </c>
      <c r="G37" s="8">
        <v>2400.4</v>
      </c>
      <c r="H37" s="8">
        <v>2556.6</v>
      </c>
      <c r="I37" s="8">
        <v>2658.8</v>
      </c>
      <c r="J37" s="10"/>
    </row>
    <row r="38" spans="1:10" ht="48" customHeight="1" x14ac:dyDescent="0.25">
      <c r="A38" s="4">
        <v>25</v>
      </c>
      <c r="B38" s="20" t="s">
        <v>44</v>
      </c>
      <c r="C38" s="26">
        <f t="shared" si="20"/>
        <v>333731</v>
      </c>
      <c r="D38" s="26">
        <f t="shared" ref="D38:I38" si="22">D39</f>
        <v>45252</v>
      </c>
      <c r="E38" s="26">
        <f t="shared" si="22"/>
        <v>56825</v>
      </c>
      <c r="F38" s="26">
        <f t="shared" si="22"/>
        <v>59395</v>
      </c>
      <c r="G38" s="3">
        <f t="shared" si="22"/>
        <v>61771</v>
      </c>
      <c r="H38" s="3">
        <f t="shared" si="22"/>
        <v>54161</v>
      </c>
      <c r="I38" s="3">
        <f t="shared" si="22"/>
        <v>56327</v>
      </c>
      <c r="J38" s="10">
        <v>16.170000000000002</v>
      </c>
    </row>
    <row r="39" spans="1:10" x14ac:dyDescent="0.25">
      <c r="A39" s="4">
        <v>26</v>
      </c>
      <c r="B39" s="19" t="s">
        <v>5</v>
      </c>
      <c r="C39" s="26">
        <f t="shared" si="20"/>
        <v>333731</v>
      </c>
      <c r="D39" s="24">
        <v>45252</v>
      </c>
      <c r="E39" s="24">
        <v>56825</v>
      </c>
      <c r="F39" s="24">
        <v>59395</v>
      </c>
      <c r="G39" s="8">
        <v>61771</v>
      </c>
      <c r="H39" s="8">
        <v>54161</v>
      </c>
      <c r="I39" s="8">
        <v>56327</v>
      </c>
      <c r="J39" s="2"/>
    </row>
    <row r="40" spans="1:10" ht="90" customHeight="1" x14ac:dyDescent="0.25">
      <c r="A40" s="4">
        <v>27</v>
      </c>
      <c r="B40" s="20" t="s">
        <v>30</v>
      </c>
      <c r="C40" s="26">
        <f t="shared" si="20"/>
        <v>3000</v>
      </c>
      <c r="D40" s="26">
        <f t="shared" ref="D40:I40" si="23">D41</f>
        <v>3000</v>
      </c>
      <c r="E40" s="26">
        <f t="shared" si="23"/>
        <v>0</v>
      </c>
      <c r="F40" s="26">
        <f t="shared" si="23"/>
        <v>0</v>
      </c>
      <c r="G40" s="3">
        <f t="shared" si="23"/>
        <v>0</v>
      </c>
      <c r="H40" s="3">
        <f t="shared" si="23"/>
        <v>0</v>
      </c>
      <c r="I40" s="3">
        <f t="shared" si="23"/>
        <v>0</v>
      </c>
      <c r="J40" s="10" t="s">
        <v>62</v>
      </c>
    </row>
    <row r="41" spans="1:10" x14ac:dyDescent="0.25">
      <c r="A41" s="4">
        <v>28</v>
      </c>
      <c r="B41" s="19" t="s">
        <v>6</v>
      </c>
      <c r="C41" s="26">
        <f t="shared" si="20"/>
        <v>3000</v>
      </c>
      <c r="D41" s="24">
        <v>3000</v>
      </c>
      <c r="E41" s="24">
        <v>0</v>
      </c>
      <c r="F41" s="24">
        <v>0</v>
      </c>
      <c r="G41" s="8">
        <v>0</v>
      </c>
      <c r="H41" s="8">
        <v>0</v>
      </c>
      <c r="I41" s="8">
        <v>0</v>
      </c>
      <c r="J41" s="2"/>
    </row>
    <row r="42" spans="1:10" ht="51.75" customHeight="1" x14ac:dyDescent="0.25">
      <c r="A42" s="4">
        <v>29</v>
      </c>
      <c r="B42" s="20" t="s">
        <v>31</v>
      </c>
      <c r="C42" s="26">
        <f t="shared" si="20"/>
        <v>3557.2</v>
      </c>
      <c r="D42" s="26">
        <f t="shared" ref="D42:E42" si="24">D43+D44</f>
        <v>1851.7</v>
      </c>
      <c r="E42" s="26">
        <f t="shared" si="24"/>
        <v>1705.5</v>
      </c>
      <c r="F42" s="26">
        <f t="shared" ref="F42:I42" si="25">F43+F44</f>
        <v>0</v>
      </c>
      <c r="G42" s="3">
        <f t="shared" si="25"/>
        <v>0</v>
      </c>
      <c r="H42" s="3">
        <f t="shared" si="25"/>
        <v>0</v>
      </c>
      <c r="I42" s="3">
        <f t="shared" si="25"/>
        <v>0</v>
      </c>
      <c r="J42" s="10" t="s">
        <v>59</v>
      </c>
    </row>
    <row r="43" spans="1:10" x14ac:dyDescent="0.25">
      <c r="A43" s="4">
        <v>30</v>
      </c>
      <c r="B43" s="19" t="s">
        <v>5</v>
      </c>
      <c r="C43" s="26">
        <f t="shared" si="20"/>
        <v>2293.3000000000002</v>
      </c>
      <c r="D43" s="24">
        <v>1418.7</v>
      </c>
      <c r="E43" s="24">
        <v>874.6</v>
      </c>
      <c r="F43" s="24">
        <v>0</v>
      </c>
      <c r="G43" s="8">
        <v>0</v>
      </c>
      <c r="H43" s="8">
        <v>0</v>
      </c>
      <c r="I43" s="8">
        <v>0</v>
      </c>
      <c r="J43" s="2"/>
    </row>
    <row r="44" spans="1:10" x14ac:dyDescent="0.25">
      <c r="A44" s="4">
        <v>31</v>
      </c>
      <c r="B44" s="19" t="s">
        <v>6</v>
      </c>
      <c r="C44" s="26">
        <f t="shared" si="20"/>
        <v>1263.9000000000001</v>
      </c>
      <c r="D44" s="24">
        <v>433</v>
      </c>
      <c r="E44" s="24">
        <v>830.9</v>
      </c>
      <c r="F44" s="24">
        <v>0</v>
      </c>
      <c r="G44" s="8">
        <v>0</v>
      </c>
      <c r="H44" s="8">
        <v>0</v>
      </c>
      <c r="I44" s="8">
        <v>0</v>
      </c>
      <c r="J44" s="2"/>
    </row>
    <row r="45" spans="1:10" ht="122.25" customHeight="1" x14ac:dyDescent="0.25">
      <c r="A45" s="4">
        <v>32</v>
      </c>
      <c r="B45" s="20" t="s">
        <v>32</v>
      </c>
      <c r="C45" s="26">
        <f t="shared" si="20"/>
        <v>4894.7</v>
      </c>
      <c r="D45" s="26">
        <f t="shared" ref="D45:I45" si="26">D46</f>
        <v>301.8</v>
      </c>
      <c r="E45" s="26">
        <f t="shared" si="26"/>
        <v>869.1</v>
      </c>
      <c r="F45" s="26">
        <f t="shared" si="26"/>
        <v>903.8</v>
      </c>
      <c r="G45" s="3">
        <f t="shared" si="26"/>
        <v>940</v>
      </c>
      <c r="H45" s="3">
        <f t="shared" si="26"/>
        <v>940</v>
      </c>
      <c r="I45" s="3">
        <f t="shared" si="26"/>
        <v>940</v>
      </c>
      <c r="J45" s="10">
        <v>8</v>
      </c>
    </row>
    <row r="46" spans="1:10" x14ac:dyDescent="0.25">
      <c r="A46" s="4">
        <v>33</v>
      </c>
      <c r="B46" s="19" t="s">
        <v>5</v>
      </c>
      <c r="C46" s="26">
        <f t="shared" si="20"/>
        <v>4894.7</v>
      </c>
      <c r="D46" s="24">
        <v>301.8</v>
      </c>
      <c r="E46" s="24">
        <v>869.1</v>
      </c>
      <c r="F46" s="24">
        <v>903.8</v>
      </c>
      <c r="G46" s="24">
        <v>940</v>
      </c>
      <c r="H46" s="24">
        <v>940</v>
      </c>
      <c r="I46" s="24">
        <v>940</v>
      </c>
      <c r="J46" s="2"/>
    </row>
    <row r="47" spans="1:10" ht="92.25" customHeight="1" x14ac:dyDescent="0.25">
      <c r="A47" s="4">
        <v>34</v>
      </c>
      <c r="B47" s="20" t="s">
        <v>74</v>
      </c>
      <c r="C47" s="26">
        <f t="shared" si="20"/>
        <v>179746.3</v>
      </c>
      <c r="D47" s="26">
        <f t="shared" ref="D47:I47" si="27">D48</f>
        <v>29570.9</v>
      </c>
      <c r="E47" s="26">
        <f t="shared" si="27"/>
        <v>27606.400000000001</v>
      </c>
      <c r="F47" s="26">
        <f t="shared" si="27"/>
        <v>27847.599999999999</v>
      </c>
      <c r="G47" s="3">
        <f t="shared" si="27"/>
        <v>27559.7</v>
      </c>
      <c r="H47" s="3">
        <f t="shared" si="27"/>
        <v>32922.400000000001</v>
      </c>
      <c r="I47" s="3">
        <f t="shared" si="27"/>
        <v>34239.300000000003</v>
      </c>
      <c r="J47" s="10">
        <v>7</v>
      </c>
    </row>
    <row r="48" spans="1:10" x14ac:dyDescent="0.25">
      <c r="A48" s="4">
        <v>35</v>
      </c>
      <c r="B48" s="19" t="s">
        <v>5</v>
      </c>
      <c r="C48" s="26">
        <f t="shared" si="20"/>
        <v>179746.3</v>
      </c>
      <c r="D48" s="24">
        <v>29570.9</v>
      </c>
      <c r="E48" s="24">
        <v>27606.400000000001</v>
      </c>
      <c r="F48" s="24">
        <v>27847.599999999999</v>
      </c>
      <c r="G48" s="24">
        <v>27559.7</v>
      </c>
      <c r="H48" s="24">
        <v>32922.400000000001</v>
      </c>
      <c r="I48" s="24">
        <v>34239.300000000003</v>
      </c>
      <c r="J48" s="2"/>
    </row>
    <row r="49" spans="1:12" ht="142.5" customHeight="1" x14ac:dyDescent="0.25">
      <c r="A49" s="4">
        <v>36</v>
      </c>
      <c r="B49" s="20" t="s">
        <v>73</v>
      </c>
      <c r="C49" s="26">
        <f t="shared" si="20"/>
        <v>42194</v>
      </c>
      <c r="D49" s="26">
        <f t="shared" ref="D49:I49" si="28">D50</f>
        <v>20902</v>
      </c>
      <c r="E49" s="26">
        <f t="shared" si="28"/>
        <v>21292</v>
      </c>
      <c r="F49" s="26">
        <f t="shared" si="28"/>
        <v>0</v>
      </c>
      <c r="G49" s="3">
        <f t="shared" si="28"/>
        <v>0</v>
      </c>
      <c r="H49" s="3">
        <f t="shared" si="28"/>
        <v>0</v>
      </c>
      <c r="I49" s="3">
        <f t="shared" si="28"/>
        <v>0</v>
      </c>
      <c r="J49" s="10">
        <v>27</v>
      </c>
    </row>
    <row r="50" spans="1:12" x14ac:dyDescent="0.25">
      <c r="A50" s="4">
        <v>37</v>
      </c>
      <c r="B50" s="19" t="s">
        <v>5</v>
      </c>
      <c r="C50" s="26">
        <f t="shared" si="20"/>
        <v>42194</v>
      </c>
      <c r="D50" s="24">
        <v>20902</v>
      </c>
      <c r="E50" s="24">
        <v>21292</v>
      </c>
      <c r="F50" s="24">
        <v>0</v>
      </c>
      <c r="G50" s="24">
        <v>0</v>
      </c>
      <c r="H50" s="24">
        <v>0</v>
      </c>
      <c r="I50" s="24">
        <v>0</v>
      </c>
      <c r="J50" s="2"/>
    </row>
    <row r="51" spans="1:12" x14ac:dyDescent="0.25">
      <c r="A51" s="4">
        <v>38</v>
      </c>
      <c r="B51" s="32" t="s">
        <v>10</v>
      </c>
      <c r="C51" s="32"/>
      <c r="D51" s="32"/>
      <c r="E51" s="32"/>
      <c r="F51" s="32"/>
      <c r="G51" s="32"/>
      <c r="H51" s="32"/>
      <c r="I51" s="32"/>
      <c r="J51" s="32"/>
    </row>
    <row r="52" spans="1:12" ht="28.5" x14ac:dyDescent="0.25">
      <c r="A52" s="4">
        <v>39</v>
      </c>
      <c r="B52" s="18" t="s">
        <v>8</v>
      </c>
      <c r="C52" s="25">
        <f>SUM(D52:I52)</f>
        <v>762380.99999999988</v>
      </c>
      <c r="D52" s="25">
        <f t="shared" ref="D52:I52" si="29">D53+D54</f>
        <v>165927</v>
      </c>
      <c r="E52" s="25">
        <f t="shared" si="29"/>
        <v>112231.8</v>
      </c>
      <c r="F52" s="25">
        <f t="shared" si="29"/>
        <v>115916</v>
      </c>
      <c r="G52" s="5">
        <f t="shared" si="29"/>
        <v>120131.4</v>
      </c>
      <c r="H52" s="5">
        <f t="shared" si="29"/>
        <v>122033.1</v>
      </c>
      <c r="I52" s="5">
        <f t="shared" si="29"/>
        <v>126141.7</v>
      </c>
      <c r="J52" s="2"/>
    </row>
    <row r="53" spans="1:12" x14ac:dyDescent="0.25">
      <c r="A53" s="4">
        <v>40</v>
      </c>
      <c r="B53" s="19" t="s">
        <v>5</v>
      </c>
      <c r="C53" s="25">
        <f>SUM(D53:I53)</f>
        <v>159391.6</v>
      </c>
      <c r="D53" s="24">
        <f>D64+D66+D68+D71+D74</f>
        <v>50160.9</v>
      </c>
      <c r="E53" s="24">
        <f t="shared" ref="E53:I53" si="30">E64+E66+E68+E71</f>
        <v>20293.800000000003</v>
      </c>
      <c r="F53" s="24">
        <f t="shared" si="30"/>
        <v>21105.5</v>
      </c>
      <c r="G53" s="8">
        <f t="shared" si="30"/>
        <v>21949.399999999998</v>
      </c>
      <c r="H53" s="8">
        <f t="shared" si="30"/>
        <v>22491</v>
      </c>
      <c r="I53" s="8">
        <f t="shared" si="30"/>
        <v>23391</v>
      </c>
      <c r="J53" s="2"/>
    </row>
    <row r="54" spans="1:12" x14ac:dyDescent="0.25">
      <c r="A54" s="4">
        <v>41</v>
      </c>
      <c r="B54" s="19" t="s">
        <v>6</v>
      </c>
      <c r="C54" s="25">
        <f t="shared" ref="C54" si="31">SUM(D54:I54)</f>
        <v>602989.39999999991</v>
      </c>
      <c r="D54" s="24">
        <f>D56+D58+D60+D62+D69+D72</f>
        <v>115766.1</v>
      </c>
      <c r="E54" s="24">
        <f t="shared" ref="E54:I54" si="32">E56+E58+E60+E62+E69</f>
        <v>91938</v>
      </c>
      <c r="F54" s="24">
        <f t="shared" si="32"/>
        <v>94810.5</v>
      </c>
      <c r="G54" s="8">
        <f t="shared" si="32"/>
        <v>98182</v>
      </c>
      <c r="H54" s="8">
        <f t="shared" si="32"/>
        <v>99542.1</v>
      </c>
      <c r="I54" s="8">
        <f t="shared" si="32"/>
        <v>102750.7</v>
      </c>
      <c r="J54" s="2"/>
    </row>
    <row r="55" spans="1:12" ht="60" customHeight="1" x14ac:dyDescent="0.25">
      <c r="A55" s="4">
        <v>42</v>
      </c>
      <c r="B55" s="20" t="s">
        <v>42</v>
      </c>
      <c r="C55" s="26">
        <f>SUM(D55:I55)</f>
        <v>445705.29999999993</v>
      </c>
      <c r="D55" s="26">
        <f t="shared" ref="D55:I55" si="33">D56</f>
        <v>74096.600000000006</v>
      </c>
      <c r="E55" s="26">
        <f>E56</f>
        <v>71382.2</v>
      </c>
      <c r="F55" s="26">
        <f t="shared" si="33"/>
        <v>74791.8</v>
      </c>
      <c r="G55" s="3">
        <f t="shared" si="33"/>
        <v>77568.800000000003</v>
      </c>
      <c r="H55" s="3">
        <f t="shared" si="33"/>
        <v>72483.3</v>
      </c>
      <c r="I55" s="3">
        <f t="shared" si="33"/>
        <v>75382.600000000006</v>
      </c>
      <c r="J55" s="10" t="s">
        <v>68</v>
      </c>
      <c r="L55" s="16"/>
    </row>
    <row r="56" spans="1:12" x14ac:dyDescent="0.25">
      <c r="A56" s="4">
        <v>43</v>
      </c>
      <c r="B56" s="19" t="s">
        <v>6</v>
      </c>
      <c r="C56" s="26">
        <f t="shared" ref="C56:C69" si="34">SUM(D56:I56)</f>
        <v>445705.29999999993</v>
      </c>
      <c r="D56" s="24">
        <v>74096.600000000006</v>
      </c>
      <c r="E56" s="24">
        <v>71382.2</v>
      </c>
      <c r="F56" s="24">
        <v>74791.8</v>
      </c>
      <c r="G56" s="8">
        <v>77568.800000000003</v>
      </c>
      <c r="H56" s="8">
        <v>72483.3</v>
      </c>
      <c r="I56" s="8">
        <v>75382.600000000006</v>
      </c>
      <c r="J56" s="2"/>
    </row>
    <row r="57" spans="1:12" ht="63" customHeight="1" x14ac:dyDescent="0.25">
      <c r="A57" s="4">
        <v>44</v>
      </c>
      <c r="B57" s="20" t="s">
        <v>33</v>
      </c>
      <c r="C57" s="26">
        <f t="shared" si="34"/>
        <v>83877.3</v>
      </c>
      <c r="D57" s="26">
        <f t="shared" ref="D57:I57" si="35">D58</f>
        <v>7847.3</v>
      </c>
      <c r="E57" s="26">
        <f t="shared" si="35"/>
        <v>11614.8</v>
      </c>
      <c r="F57" s="26">
        <f t="shared" si="35"/>
        <v>12648.9</v>
      </c>
      <c r="G57" s="3">
        <f t="shared" si="35"/>
        <v>13118.3</v>
      </c>
      <c r="H57" s="3">
        <f t="shared" si="35"/>
        <v>19324</v>
      </c>
      <c r="I57" s="3">
        <f t="shared" si="35"/>
        <v>19324</v>
      </c>
      <c r="J57" s="10" t="s">
        <v>69</v>
      </c>
    </row>
    <row r="58" spans="1:12" x14ac:dyDescent="0.25">
      <c r="A58" s="4">
        <v>45</v>
      </c>
      <c r="B58" s="19" t="s">
        <v>6</v>
      </c>
      <c r="C58" s="26">
        <f t="shared" si="34"/>
        <v>83877.3</v>
      </c>
      <c r="D58" s="24">
        <v>7847.3</v>
      </c>
      <c r="E58" s="24">
        <v>11614.8</v>
      </c>
      <c r="F58" s="24">
        <v>12648.9</v>
      </c>
      <c r="G58" s="8">
        <v>13118.3</v>
      </c>
      <c r="H58" s="8">
        <v>19324</v>
      </c>
      <c r="I58" s="8">
        <v>19324</v>
      </c>
      <c r="J58" s="10"/>
    </row>
    <row r="59" spans="1:12" ht="50.25" customHeight="1" x14ac:dyDescent="0.25">
      <c r="A59" s="4">
        <v>46</v>
      </c>
      <c r="B59" s="20" t="s">
        <v>34</v>
      </c>
      <c r="C59" s="26">
        <f t="shared" si="34"/>
        <v>34559.1</v>
      </c>
      <c r="D59" s="26">
        <f>D60</f>
        <v>5467.5</v>
      </c>
      <c r="E59" s="26">
        <f t="shared" ref="E59:I59" si="36">E60</f>
        <v>5276.6</v>
      </c>
      <c r="F59" s="26">
        <f t="shared" si="36"/>
        <v>5608.6</v>
      </c>
      <c r="G59" s="3">
        <f t="shared" si="36"/>
        <v>5666.4</v>
      </c>
      <c r="H59" s="3">
        <f t="shared" si="36"/>
        <v>6147.1</v>
      </c>
      <c r="I59" s="3">
        <f t="shared" si="36"/>
        <v>6392.9</v>
      </c>
      <c r="J59" s="10">
        <v>13</v>
      </c>
    </row>
    <row r="60" spans="1:12" x14ac:dyDescent="0.25">
      <c r="A60" s="4">
        <v>47</v>
      </c>
      <c r="B60" s="19" t="s">
        <v>6</v>
      </c>
      <c r="C60" s="26">
        <f t="shared" si="34"/>
        <v>34559.1</v>
      </c>
      <c r="D60" s="24">
        <v>5467.5</v>
      </c>
      <c r="E60" s="24">
        <v>5276.6</v>
      </c>
      <c r="F60" s="24">
        <v>5608.6</v>
      </c>
      <c r="G60" s="8">
        <v>5666.4</v>
      </c>
      <c r="H60" s="8">
        <v>6147.1</v>
      </c>
      <c r="I60" s="8">
        <v>6392.9</v>
      </c>
      <c r="J60" s="10"/>
    </row>
    <row r="61" spans="1:12" ht="46.5" customHeight="1" x14ac:dyDescent="0.25">
      <c r="A61" s="4">
        <v>48</v>
      </c>
      <c r="B61" s="20" t="s">
        <v>35</v>
      </c>
      <c r="C61" s="26">
        <f t="shared" si="34"/>
        <v>13111.800000000003</v>
      </c>
      <c r="D61" s="26">
        <f t="shared" ref="D61:I61" si="37">D62</f>
        <v>2618.8000000000002</v>
      </c>
      <c r="E61" s="26">
        <f t="shared" si="37"/>
        <v>3664.4</v>
      </c>
      <c r="F61" s="26">
        <f t="shared" si="37"/>
        <v>1761.2</v>
      </c>
      <c r="G61" s="3">
        <f t="shared" si="37"/>
        <v>1828.5</v>
      </c>
      <c r="H61" s="3">
        <f t="shared" si="37"/>
        <v>1587.7</v>
      </c>
      <c r="I61" s="3">
        <f t="shared" si="37"/>
        <v>1651.2</v>
      </c>
      <c r="J61" s="10">
        <v>18</v>
      </c>
    </row>
    <row r="62" spans="1:12" x14ac:dyDescent="0.25">
      <c r="A62" s="4">
        <v>49</v>
      </c>
      <c r="B62" s="19" t="s">
        <v>6</v>
      </c>
      <c r="C62" s="26">
        <f t="shared" si="34"/>
        <v>13111.800000000003</v>
      </c>
      <c r="D62" s="24">
        <f>1396.3+1222.5</f>
        <v>2618.8000000000002</v>
      </c>
      <c r="E62" s="24">
        <v>3664.4</v>
      </c>
      <c r="F62" s="24">
        <v>1761.2</v>
      </c>
      <c r="G62" s="8">
        <v>1828.5</v>
      </c>
      <c r="H62" s="8">
        <v>1587.7</v>
      </c>
      <c r="I62" s="8">
        <v>1651.2</v>
      </c>
      <c r="J62" s="10"/>
    </row>
    <row r="63" spans="1:12" ht="63.75" customHeight="1" x14ac:dyDescent="0.25">
      <c r="A63" s="4">
        <v>50</v>
      </c>
      <c r="B63" s="20" t="s">
        <v>36</v>
      </c>
      <c r="C63" s="26">
        <f t="shared" si="34"/>
        <v>115137.8</v>
      </c>
      <c r="D63" s="26">
        <f t="shared" ref="D63:I63" si="38">D64</f>
        <v>17182.5</v>
      </c>
      <c r="E63" s="26">
        <f t="shared" si="38"/>
        <v>18244.400000000001</v>
      </c>
      <c r="F63" s="26">
        <f t="shared" si="38"/>
        <v>18974.099999999999</v>
      </c>
      <c r="G63" s="3">
        <f t="shared" si="38"/>
        <v>19732.8</v>
      </c>
      <c r="H63" s="3">
        <f t="shared" si="38"/>
        <v>20100</v>
      </c>
      <c r="I63" s="3">
        <f t="shared" si="38"/>
        <v>20904</v>
      </c>
      <c r="J63" s="10">
        <v>18</v>
      </c>
    </row>
    <row r="64" spans="1:12" x14ac:dyDescent="0.25">
      <c r="A64" s="4">
        <v>51</v>
      </c>
      <c r="B64" s="19" t="s">
        <v>5</v>
      </c>
      <c r="C64" s="26">
        <f t="shared" si="34"/>
        <v>115137.8</v>
      </c>
      <c r="D64" s="24">
        <v>17182.5</v>
      </c>
      <c r="E64" s="24">
        <v>18244.400000000001</v>
      </c>
      <c r="F64" s="24">
        <v>18974.099999999999</v>
      </c>
      <c r="G64" s="8">
        <v>19732.8</v>
      </c>
      <c r="H64" s="8">
        <v>20100</v>
      </c>
      <c r="I64" s="8">
        <v>20904</v>
      </c>
      <c r="J64" s="10"/>
    </row>
    <row r="65" spans="1:10" ht="137.25" customHeight="1" x14ac:dyDescent="0.25">
      <c r="A65" s="4">
        <v>52</v>
      </c>
      <c r="B65" s="20" t="s">
        <v>37</v>
      </c>
      <c r="C65" s="26">
        <f t="shared" si="34"/>
        <v>13319</v>
      </c>
      <c r="D65" s="26">
        <f t="shared" ref="D65:I65" si="39">D66</f>
        <v>2043.6</v>
      </c>
      <c r="E65" s="26">
        <f t="shared" si="39"/>
        <v>2049.4</v>
      </c>
      <c r="F65" s="26">
        <f t="shared" si="39"/>
        <v>2131.4</v>
      </c>
      <c r="G65" s="3">
        <f t="shared" si="39"/>
        <v>2216.6</v>
      </c>
      <c r="H65" s="3">
        <f t="shared" si="39"/>
        <v>2391</v>
      </c>
      <c r="I65" s="3">
        <f t="shared" si="39"/>
        <v>2487</v>
      </c>
      <c r="J65" s="10">
        <v>13</v>
      </c>
    </row>
    <row r="66" spans="1:10" x14ac:dyDescent="0.25">
      <c r="A66" s="4">
        <v>53</v>
      </c>
      <c r="B66" s="19" t="s">
        <v>5</v>
      </c>
      <c r="C66" s="26">
        <f t="shared" si="34"/>
        <v>13319</v>
      </c>
      <c r="D66" s="24">
        <v>2043.6</v>
      </c>
      <c r="E66" s="24">
        <v>2049.4</v>
      </c>
      <c r="F66" s="24">
        <v>2131.4</v>
      </c>
      <c r="G66" s="8">
        <v>2216.6</v>
      </c>
      <c r="H66" s="8">
        <v>2391</v>
      </c>
      <c r="I66" s="8">
        <v>2487</v>
      </c>
      <c r="J66" s="10"/>
    </row>
    <row r="67" spans="1:10" ht="78" customHeight="1" x14ac:dyDescent="0.25">
      <c r="A67" s="4">
        <v>54</v>
      </c>
      <c r="B67" s="20" t="s">
        <v>38</v>
      </c>
      <c r="C67" s="26">
        <f t="shared" si="34"/>
        <v>50000</v>
      </c>
      <c r="D67" s="26">
        <f t="shared" ref="D67:E67" si="40">D68+D69</f>
        <v>50000</v>
      </c>
      <c r="E67" s="26">
        <f t="shared" si="40"/>
        <v>0</v>
      </c>
      <c r="F67" s="26">
        <f t="shared" ref="F67:I67" si="41">F68+F69</f>
        <v>0</v>
      </c>
      <c r="G67" s="3">
        <f t="shared" si="41"/>
        <v>0</v>
      </c>
      <c r="H67" s="3">
        <f t="shared" si="41"/>
        <v>0</v>
      </c>
      <c r="I67" s="3">
        <f t="shared" si="41"/>
        <v>0</v>
      </c>
      <c r="J67" s="10" t="s">
        <v>63</v>
      </c>
    </row>
    <row r="68" spans="1:10" x14ac:dyDescent="0.25">
      <c r="A68" s="4">
        <v>55</v>
      </c>
      <c r="B68" s="19" t="s">
        <v>5</v>
      </c>
      <c r="C68" s="26">
        <f t="shared" si="34"/>
        <v>25000</v>
      </c>
      <c r="D68" s="24">
        <v>25000</v>
      </c>
      <c r="E68" s="24">
        <v>0</v>
      </c>
      <c r="F68" s="24">
        <v>0</v>
      </c>
      <c r="G68" s="8">
        <v>0</v>
      </c>
      <c r="H68" s="8">
        <v>0</v>
      </c>
      <c r="I68" s="8">
        <v>0</v>
      </c>
      <c r="J68" s="2"/>
    </row>
    <row r="69" spans="1:10" x14ac:dyDescent="0.25">
      <c r="A69" s="4">
        <v>56</v>
      </c>
      <c r="B69" s="19" t="s">
        <v>6</v>
      </c>
      <c r="C69" s="26">
        <f t="shared" si="34"/>
        <v>25000</v>
      </c>
      <c r="D69" s="24">
        <v>25000</v>
      </c>
      <c r="E69" s="24">
        <v>0</v>
      </c>
      <c r="F69" s="24">
        <v>0</v>
      </c>
      <c r="G69" s="8">
        <v>0</v>
      </c>
      <c r="H69" s="8">
        <v>0</v>
      </c>
      <c r="I69" s="8">
        <v>0</v>
      </c>
      <c r="J69" s="2"/>
    </row>
    <row r="70" spans="1:10" ht="75" x14ac:dyDescent="0.25">
      <c r="A70" s="4">
        <v>57</v>
      </c>
      <c r="B70" s="20" t="s">
        <v>76</v>
      </c>
      <c r="C70" s="26">
        <f>SUM(D70:I70)</f>
        <v>4439.8999999999996</v>
      </c>
      <c r="D70" s="26">
        <f>D71+D72</f>
        <v>4439.8999999999996</v>
      </c>
      <c r="E70" s="26">
        <f t="shared" ref="E70:I70" si="42">E71</f>
        <v>0</v>
      </c>
      <c r="F70" s="26">
        <f t="shared" si="42"/>
        <v>0</v>
      </c>
      <c r="G70" s="3">
        <f t="shared" si="42"/>
        <v>0</v>
      </c>
      <c r="H70" s="3">
        <f t="shared" si="42"/>
        <v>0</v>
      </c>
      <c r="I70" s="3">
        <f t="shared" si="42"/>
        <v>0</v>
      </c>
      <c r="J70" s="22">
        <v>29</v>
      </c>
    </row>
    <row r="71" spans="1:10" x14ac:dyDescent="0.25">
      <c r="A71" s="4">
        <v>58</v>
      </c>
      <c r="B71" s="19" t="s">
        <v>5</v>
      </c>
      <c r="C71" s="26">
        <f>SUM(D71:I71)</f>
        <v>3704</v>
      </c>
      <c r="D71" s="24">
        <v>3704</v>
      </c>
      <c r="E71" s="24">
        <v>0</v>
      </c>
      <c r="F71" s="24">
        <v>0</v>
      </c>
      <c r="G71" s="8">
        <v>0</v>
      </c>
      <c r="H71" s="8">
        <v>0</v>
      </c>
      <c r="I71" s="8">
        <v>0</v>
      </c>
      <c r="J71" s="2"/>
    </row>
    <row r="72" spans="1:10" x14ac:dyDescent="0.25">
      <c r="A72" s="4">
        <v>59</v>
      </c>
      <c r="B72" s="19" t="s">
        <v>6</v>
      </c>
      <c r="C72" s="26">
        <f>SUM(D72:I72)</f>
        <v>735.9</v>
      </c>
      <c r="D72" s="24">
        <v>735.9</v>
      </c>
      <c r="E72" s="24">
        <v>0</v>
      </c>
      <c r="F72" s="24">
        <v>0</v>
      </c>
      <c r="G72" s="8">
        <v>0</v>
      </c>
      <c r="H72" s="8">
        <v>0</v>
      </c>
      <c r="I72" s="8">
        <v>0</v>
      </c>
      <c r="J72" s="2"/>
    </row>
    <row r="73" spans="1:10" ht="120" x14ac:dyDescent="0.25">
      <c r="A73" s="4">
        <v>60</v>
      </c>
      <c r="B73" s="20" t="s">
        <v>81</v>
      </c>
      <c r="C73" s="26">
        <f t="shared" ref="C73:C76" si="43">SUM(D73:I73)</f>
        <v>2230.8000000000002</v>
      </c>
      <c r="D73" s="26">
        <f t="shared" ref="D73:I73" si="44">D74</f>
        <v>2230.8000000000002</v>
      </c>
      <c r="E73" s="3">
        <f t="shared" si="44"/>
        <v>0</v>
      </c>
      <c r="F73" s="3">
        <f t="shared" si="44"/>
        <v>0</v>
      </c>
      <c r="G73" s="3">
        <f t="shared" si="44"/>
        <v>0</v>
      </c>
      <c r="H73" s="3">
        <f t="shared" si="44"/>
        <v>0</v>
      </c>
      <c r="I73" s="3">
        <f t="shared" si="44"/>
        <v>0</v>
      </c>
      <c r="J73" s="10">
        <v>12</v>
      </c>
    </row>
    <row r="74" spans="1:10" x14ac:dyDescent="0.25">
      <c r="A74" s="4">
        <v>61</v>
      </c>
      <c r="B74" s="19" t="s">
        <v>5</v>
      </c>
      <c r="C74" s="26">
        <f t="shared" si="43"/>
        <v>2230.8000000000002</v>
      </c>
      <c r="D74" s="24">
        <f>D75+D76</f>
        <v>2230.8000000000002</v>
      </c>
      <c r="E74" s="24">
        <f t="shared" ref="E74:I74" si="45">E75+E76</f>
        <v>0</v>
      </c>
      <c r="F74" s="24">
        <f t="shared" si="45"/>
        <v>0</v>
      </c>
      <c r="G74" s="24">
        <f t="shared" si="45"/>
        <v>0</v>
      </c>
      <c r="H74" s="24">
        <f t="shared" si="45"/>
        <v>0</v>
      </c>
      <c r="I74" s="24">
        <f t="shared" si="45"/>
        <v>0</v>
      </c>
      <c r="J74" s="2"/>
    </row>
    <row r="75" spans="1:10" ht="30" x14ac:dyDescent="0.25">
      <c r="A75" s="4">
        <v>62</v>
      </c>
      <c r="B75" s="19" t="s">
        <v>79</v>
      </c>
      <c r="C75" s="26">
        <f t="shared" si="43"/>
        <v>1929.7</v>
      </c>
      <c r="D75" s="24">
        <v>1929.7</v>
      </c>
      <c r="E75" s="24">
        <v>0</v>
      </c>
      <c r="F75" s="24">
        <v>0</v>
      </c>
      <c r="G75" s="24">
        <v>0</v>
      </c>
      <c r="H75" s="24">
        <v>0</v>
      </c>
      <c r="I75" s="24">
        <v>0</v>
      </c>
      <c r="J75" s="2"/>
    </row>
    <row r="76" spans="1:10" ht="30" x14ac:dyDescent="0.25">
      <c r="A76" s="4">
        <v>63</v>
      </c>
      <c r="B76" s="19" t="s">
        <v>80</v>
      </c>
      <c r="C76" s="26">
        <f t="shared" si="43"/>
        <v>301.10000000000002</v>
      </c>
      <c r="D76" s="24">
        <v>301.10000000000002</v>
      </c>
      <c r="E76" s="24">
        <v>0</v>
      </c>
      <c r="F76" s="24">
        <v>0</v>
      </c>
      <c r="G76" s="24">
        <v>0</v>
      </c>
      <c r="H76" s="24">
        <v>0</v>
      </c>
      <c r="I76" s="24">
        <v>0</v>
      </c>
      <c r="J76" s="2"/>
    </row>
    <row r="77" spans="1:10" x14ac:dyDescent="0.25">
      <c r="A77" s="4">
        <v>64</v>
      </c>
      <c r="B77" s="32" t="s">
        <v>11</v>
      </c>
      <c r="C77" s="32"/>
      <c r="D77" s="32"/>
      <c r="E77" s="32"/>
      <c r="F77" s="32"/>
      <c r="G77" s="32"/>
      <c r="H77" s="32"/>
      <c r="I77" s="32"/>
      <c r="J77" s="32"/>
    </row>
    <row r="78" spans="1:10" ht="28.5" x14ac:dyDescent="0.25">
      <c r="A78" s="4">
        <v>65</v>
      </c>
      <c r="B78" s="21" t="s">
        <v>8</v>
      </c>
      <c r="C78" s="27">
        <f>SUM(D78:I78)</f>
        <v>0</v>
      </c>
      <c r="D78" s="27">
        <f>D79</f>
        <v>0</v>
      </c>
      <c r="E78" s="27">
        <f t="shared" ref="E78:I78" si="46">E79</f>
        <v>0</v>
      </c>
      <c r="F78" s="27">
        <f t="shared" si="46"/>
        <v>0</v>
      </c>
      <c r="G78" s="9">
        <f t="shared" si="46"/>
        <v>0</v>
      </c>
      <c r="H78" s="9">
        <f t="shared" si="46"/>
        <v>0</v>
      </c>
      <c r="I78" s="9">
        <f t="shared" si="46"/>
        <v>0</v>
      </c>
      <c r="J78" s="4"/>
    </row>
    <row r="79" spans="1:10" x14ac:dyDescent="0.25">
      <c r="A79" s="4">
        <v>66</v>
      </c>
      <c r="B79" s="22" t="s">
        <v>6</v>
      </c>
      <c r="C79" s="27">
        <f t="shared" ref="C79:C81" si="47">SUM(D79:I79)</f>
        <v>0</v>
      </c>
      <c r="D79" s="28">
        <f>D81</f>
        <v>0</v>
      </c>
      <c r="E79" s="28">
        <f t="shared" ref="E79:I79" si="48">E81</f>
        <v>0</v>
      </c>
      <c r="F79" s="28">
        <f t="shared" si="48"/>
        <v>0</v>
      </c>
      <c r="G79" s="11">
        <f t="shared" si="48"/>
        <v>0</v>
      </c>
      <c r="H79" s="11">
        <f t="shared" si="48"/>
        <v>0</v>
      </c>
      <c r="I79" s="11">
        <f t="shared" si="48"/>
        <v>0</v>
      </c>
      <c r="J79" s="4"/>
    </row>
    <row r="80" spans="1:10" ht="33.75" customHeight="1" x14ac:dyDescent="0.25">
      <c r="A80" s="4">
        <v>67</v>
      </c>
      <c r="B80" s="20" t="s">
        <v>39</v>
      </c>
      <c r="C80" s="27">
        <f t="shared" si="47"/>
        <v>0</v>
      </c>
      <c r="D80" s="26">
        <f>D81</f>
        <v>0</v>
      </c>
      <c r="E80" s="26">
        <f t="shared" ref="E80:I80" si="49">E81</f>
        <v>0</v>
      </c>
      <c r="F80" s="26">
        <f t="shared" si="49"/>
        <v>0</v>
      </c>
      <c r="G80" s="3">
        <f t="shared" si="49"/>
        <v>0</v>
      </c>
      <c r="H80" s="3">
        <f t="shared" si="49"/>
        <v>0</v>
      </c>
      <c r="I80" s="3">
        <f t="shared" si="49"/>
        <v>0</v>
      </c>
      <c r="J80" s="10">
        <v>14</v>
      </c>
    </row>
    <row r="81" spans="1:10" x14ac:dyDescent="0.25">
      <c r="A81" s="4">
        <v>68</v>
      </c>
      <c r="B81" s="19" t="s">
        <v>6</v>
      </c>
      <c r="C81" s="27">
        <f t="shared" si="47"/>
        <v>0</v>
      </c>
      <c r="D81" s="24">
        <v>0</v>
      </c>
      <c r="E81" s="24">
        <v>0</v>
      </c>
      <c r="F81" s="24">
        <v>0</v>
      </c>
      <c r="G81" s="8">
        <v>0</v>
      </c>
      <c r="H81" s="8">
        <v>0</v>
      </c>
      <c r="I81" s="8">
        <v>0</v>
      </c>
      <c r="J81" s="2"/>
    </row>
    <row r="82" spans="1:10" x14ac:dyDescent="0.25">
      <c r="A82" s="4">
        <v>69</v>
      </c>
      <c r="B82" s="32" t="s">
        <v>12</v>
      </c>
      <c r="C82" s="32"/>
      <c r="D82" s="32"/>
      <c r="E82" s="32"/>
      <c r="F82" s="32"/>
      <c r="G82" s="32"/>
      <c r="H82" s="32"/>
      <c r="I82" s="32"/>
      <c r="J82" s="32"/>
    </row>
    <row r="83" spans="1:10" ht="28.5" x14ac:dyDescent="0.25">
      <c r="A83" s="4">
        <v>70</v>
      </c>
      <c r="B83" s="18" t="s">
        <v>8</v>
      </c>
      <c r="C83" s="25">
        <f>SUM(D83:I83)</f>
        <v>53631.399999999994</v>
      </c>
      <c r="D83" s="25">
        <f t="shared" ref="D83:H83" si="50">D84+D85+D86</f>
        <v>30452.6</v>
      </c>
      <c r="E83" s="25">
        <f t="shared" si="50"/>
        <v>7083.5999999999995</v>
      </c>
      <c r="F83" s="25">
        <f t="shared" si="50"/>
        <v>4112.3999999999996</v>
      </c>
      <c r="G83" s="5">
        <f t="shared" si="50"/>
        <v>4112.3999999999996</v>
      </c>
      <c r="H83" s="5">
        <f t="shared" si="50"/>
        <v>3935.2</v>
      </c>
      <c r="I83" s="5">
        <f t="shared" ref="I83" si="51">I84+I85+I86</f>
        <v>3935.2</v>
      </c>
      <c r="J83" s="10"/>
    </row>
    <row r="84" spans="1:10" x14ac:dyDescent="0.25">
      <c r="A84" s="4">
        <v>71</v>
      </c>
      <c r="B84" s="19" t="s">
        <v>4</v>
      </c>
      <c r="C84" s="25">
        <f t="shared" ref="C84:C86" si="52">SUM(D84:I84)</f>
        <v>0</v>
      </c>
      <c r="D84" s="24">
        <v>0</v>
      </c>
      <c r="E84" s="24">
        <v>0</v>
      </c>
      <c r="F84" s="24">
        <v>0</v>
      </c>
      <c r="G84" s="8">
        <v>0</v>
      </c>
      <c r="H84" s="8">
        <v>0</v>
      </c>
      <c r="I84" s="8">
        <v>0</v>
      </c>
      <c r="J84" s="10"/>
    </row>
    <row r="85" spans="1:10" x14ac:dyDescent="0.25">
      <c r="A85" s="4">
        <v>72</v>
      </c>
      <c r="B85" s="19" t="s">
        <v>5</v>
      </c>
      <c r="C85" s="25">
        <f t="shared" si="52"/>
        <v>6579.9000000000005</v>
      </c>
      <c r="D85" s="24">
        <f>D88+D91+D94+D97+D102+D105+D110+D113</f>
        <v>4875.1000000000004</v>
      </c>
      <c r="E85" s="24">
        <f t="shared" ref="E85:I85" si="53">E88+E91+E94+E97+E102+E105+E110+E113</f>
        <v>1704.8</v>
      </c>
      <c r="F85" s="24">
        <f t="shared" si="53"/>
        <v>0</v>
      </c>
      <c r="G85" s="8">
        <f t="shared" si="53"/>
        <v>0</v>
      </c>
      <c r="H85" s="8">
        <f t="shared" si="53"/>
        <v>0</v>
      </c>
      <c r="I85" s="8">
        <f t="shared" si="53"/>
        <v>0</v>
      </c>
      <c r="J85" s="10"/>
    </row>
    <row r="86" spans="1:10" x14ac:dyDescent="0.25">
      <c r="A86" s="4">
        <v>73</v>
      </c>
      <c r="B86" s="19" t="s">
        <v>6</v>
      </c>
      <c r="C86" s="25">
        <f t="shared" si="52"/>
        <v>47051.499999999993</v>
      </c>
      <c r="D86" s="24">
        <f>D89+D92+D95+D98+D100+D103+D107+D111</f>
        <v>25577.499999999996</v>
      </c>
      <c r="E86" s="24">
        <f t="shared" ref="E86:I86" si="54">E89+E92+E95+E98+E100+E103+E107+E111</f>
        <v>5378.7999999999993</v>
      </c>
      <c r="F86" s="24">
        <f t="shared" si="54"/>
        <v>4112.3999999999996</v>
      </c>
      <c r="G86" s="8">
        <f t="shared" si="54"/>
        <v>4112.3999999999996</v>
      </c>
      <c r="H86" s="8">
        <f t="shared" si="54"/>
        <v>3935.2</v>
      </c>
      <c r="I86" s="8">
        <f t="shared" si="54"/>
        <v>3935.2</v>
      </c>
      <c r="J86" s="10"/>
    </row>
    <row r="87" spans="1:10" ht="62.25" customHeight="1" x14ac:dyDescent="0.25">
      <c r="A87" s="4">
        <v>74</v>
      </c>
      <c r="B87" s="20" t="s">
        <v>40</v>
      </c>
      <c r="C87" s="26">
        <f>SUM(D87:I87)</f>
        <v>41296.999999999993</v>
      </c>
      <c r="D87" s="26">
        <f t="shared" ref="D87:E87" si="55">D88+D89</f>
        <v>21295.1</v>
      </c>
      <c r="E87" s="26">
        <f t="shared" si="55"/>
        <v>3906.7</v>
      </c>
      <c r="F87" s="26">
        <f t="shared" ref="F87:I87" si="56">F88+F89</f>
        <v>4112.3999999999996</v>
      </c>
      <c r="G87" s="3">
        <f t="shared" si="56"/>
        <v>4112.3999999999996</v>
      </c>
      <c r="H87" s="3">
        <f t="shared" si="56"/>
        <v>3935.2</v>
      </c>
      <c r="I87" s="3">
        <f t="shared" si="56"/>
        <v>3935.2</v>
      </c>
      <c r="J87" s="10">
        <v>20</v>
      </c>
    </row>
    <row r="88" spans="1:10" x14ac:dyDescent="0.25">
      <c r="A88" s="4">
        <v>75</v>
      </c>
      <c r="B88" s="19" t="s">
        <v>5</v>
      </c>
      <c r="C88" s="26">
        <f t="shared" ref="C88:C113" si="57">SUM(D88:I88)</f>
        <v>0</v>
      </c>
      <c r="D88" s="24">
        <v>0</v>
      </c>
      <c r="E88" s="24">
        <v>0</v>
      </c>
      <c r="F88" s="24">
        <v>0</v>
      </c>
      <c r="G88" s="8">
        <v>0</v>
      </c>
      <c r="H88" s="8">
        <v>0</v>
      </c>
      <c r="I88" s="8">
        <v>0</v>
      </c>
      <c r="J88" s="10"/>
    </row>
    <row r="89" spans="1:10" x14ac:dyDescent="0.25">
      <c r="A89" s="4">
        <v>76</v>
      </c>
      <c r="B89" s="19" t="s">
        <v>6</v>
      </c>
      <c r="C89" s="26">
        <f t="shared" si="57"/>
        <v>41296.999999999993</v>
      </c>
      <c r="D89" s="24">
        <v>21295.1</v>
      </c>
      <c r="E89" s="24">
        <f>2370.6+1290+208.2+37.9</f>
        <v>3906.7</v>
      </c>
      <c r="F89" s="24">
        <f>2495.4+1357.9+219.2+39.9</f>
        <v>4112.3999999999996</v>
      </c>
      <c r="G89" s="8">
        <f>2495.4+1357.9+219.2+39.9</f>
        <v>4112.3999999999996</v>
      </c>
      <c r="H89" s="8">
        <f t="shared" ref="H89:I89" si="58">2411.2+212+1312</f>
        <v>3935.2</v>
      </c>
      <c r="I89" s="8">
        <f t="shared" si="58"/>
        <v>3935.2</v>
      </c>
      <c r="J89" s="10"/>
    </row>
    <row r="90" spans="1:10" ht="60" customHeight="1" x14ac:dyDescent="0.25">
      <c r="A90" s="4">
        <v>77</v>
      </c>
      <c r="B90" s="20" t="s">
        <v>41</v>
      </c>
      <c r="C90" s="26">
        <f t="shared" si="57"/>
        <v>0</v>
      </c>
      <c r="D90" s="26">
        <f t="shared" ref="D90:E90" si="59">D91+D92</f>
        <v>0</v>
      </c>
      <c r="E90" s="26">
        <f t="shared" si="59"/>
        <v>0</v>
      </c>
      <c r="F90" s="26">
        <f t="shared" ref="F90:I90" si="60">F91+F92</f>
        <v>0</v>
      </c>
      <c r="G90" s="3">
        <f t="shared" si="60"/>
        <v>0</v>
      </c>
      <c r="H90" s="3">
        <f t="shared" si="60"/>
        <v>0</v>
      </c>
      <c r="I90" s="3">
        <f t="shared" si="60"/>
        <v>0</v>
      </c>
      <c r="J90" s="10">
        <v>18</v>
      </c>
    </row>
    <row r="91" spans="1:10" x14ac:dyDescent="0.25">
      <c r="A91" s="4">
        <v>78</v>
      </c>
      <c r="B91" s="19" t="s">
        <v>5</v>
      </c>
      <c r="C91" s="26">
        <f t="shared" si="57"/>
        <v>0</v>
      </c>
      <c r="D91" s="24">
        <v>0</v>
      </c>
      <c r="E91" s="24">
        <v>0</v>
      </c>
      <c r="F91" s="24">
        <v>0</v>
      </c>
      <c r="G91" s="8">
        <v>0</v>
      </c>
      <c r="H91" s="8">
        <v>0</v>
      </c>
      <c r="I91" s="8">
        <v>0</v>
      </c>
      <c r="J91" s="10"/>
    </row>
    <row r="92" spans="1:10" x14ac:dyDescent="0.25">
      <c r="A92" s="4">
        <v>79</v>
      </c>
      <c r="B92" s="19" t="s">
        <v>6</v>
      </c>
      <c r="C92" s="26">
        <f t="shared" si="57"/>
        <v>0</v>
      </c>
      <c r="D92" s="24">
        <v>0</v>
      </c>
      <c r="E92" s="24">
        <v>0</v>
      </c>
      <c r="F92" s="24">
        <v>0</v>
      </c>
      <c r="G92" s="8">
        <v>0</v>
      </c>
      <c r="H92" s="8">
        <v>0</v>
      </c>
      <c r="I92" s="8">
        <v>0</v>
      </c>
      <c r="J92" s="10"/>
    </row>
    <row r="93" spans="1:10" ht="86.25" customHeight="1" x14ac:dyDescent="0.25">
      <c r="A93" s="4">
        <v>80</v>
      </c>
      <c r="B93" s="20" t="s">
        <v>43</v>
      </c>
      <c r="C93" s="26">
        <f t="shared" si="57"/>
        <v>0</v>
      </c>
      <c r="D93" s="29">
        <f t="shared" ref="D93:E93" si="61">SUM(D94:D95)</f>
        <v>0</v>
      </c>
      <c r="E93" s="29">
        <f t="shared" si="61"/>
        <v>0</v>
      </c>
      <c r="F93" s="29">
        <f t="shared" ref="F93:I93" si="62">SUM(F94:F95)</f>
        <v>0</v>
      </c>
      <c r="G93" s="12">
        <f t="shared" si="62"/>
        <v>0</v>
      </c>
      <c r="H93" s="12">
        <f t="shared" si="62"/>
        <v>0</v>
      </c>
      <c r="I93" s="12">
        <f t="shared" si="62"/>
        <v>0</v>
      </c>
      <c r="J93" s="10">
        <v>20</v>
      </c>
    </row>
    <row r="94" spans="1:10" x14ac:dyDescent="0.25">
      <c r="A94" s="4">
        <v>81</v>
      </c>
      <c r="B94" s="19" t="s">
        <v>5</v>
      </c>
      <c r="C94" s="26">
        <f t="shared" si="57"/>
        <v>0</v>
      </c>
      <c r="D94" s="24">
        <v>0</v>
      </c>
      <c r="E94" s="24">
        <v>0</v>
      </c>
      <c r="F94" s="24">
        <v>0</v>
      </c>
      <c r="G94" s="8">
        <v>0</v>
      </c>
      <c r="H94" s="8">
        <v>0</v>
      </c>
      <c r="I94" s="8">
        <v>0</v>
      </c>
      <c r="J94" s="10"/>
    </row>
    <row r="95" spans="1:10" x14ac:dyDescent="0.25">
      <c r="A95" s="4">
        <v>82</v>
      </c>
      <c r="B95" s="19" t="s">
        <v>6</v>
      </c>
      <c r="C95" s="26">
        <f t="shared" si="57"/>
        <v>0</v>
      </c>
      <c r="D95" s="24">
        <v>0</v>
      </c>
      <c r="E95" s="24">
        <v>0</v>
      </c>
      <c r="F95" s="24">
        <v>0</v>
      </c>
      <c r="G95" s="8">
        <v>0</v>
      </c>
      <c r="H95" s="8">
        <v>0</v>
      </c>
      <c r="I95" s="8">
        <v>0</v>
      </c>
      <c r="J95" s="10"/>
    </row>
    <row r="96" spans="1:10" ht="46.5" customHeight="1" x14ac:dyDescent="0.25">
      <c r="A96" s="4">
        <v>83</v>
      </c>
      <c r="B96" s="20" t="s">
        <v>45</v>
      </c>
      <c r="C96" s="26">
        <f t="shared" ref="C96:C98" si="63">SUM(D96:I96)</f>
        <v>3314.8</v>
      </c>
      <c r="D96" s="26">
        <f t="shared" ref="D96:I96" si="64">D97+D98</f>
        <v>2130.4</v>
      </c>
      <c r="E96" s="26">
        <f t="shared" si="64"/>
        <v>1184.4000000000001</v>
      </c>
      <c r="F96" s="26">
        <f t="shared" si="64"/>
        <v>0</v>
      </c>
      <c r="G96" s="3">
        <f t="shared" si="64"/>
        <v>0</v>
      </c>
      <c r="H96" s="3">
        <f t="shared" si="64"/>
        <v>0</v>
      </c>
      <c r="I96" s="3">
        <f t="shared" si="64"/>
        <v>0</v>
      </c>
      <c r="J96" s="10" t="s">
        <v>66</v>
      </c>
    </row>
    <row r="97" spans="1:10" x14ac:dyDescent="0.25">
      <c r="A97" s="4">
        <v>84</v>
      </c>
      <c r="B97" s="19" t="s">
        <v>5</v>
      </c>
      <c r="C97" s="26">
        <f t="shared" si="63"/>
        <v>1691.5</v>
      </c>
      <c r="D97" s="24">
        <v>1107.8</v>
      </c>
      <c r="E97" s="24">
        <v>583.70000000000005</v>
      </c>
      <c r="F97" s="24">
        <v>0</v>
      </c>
      <c r="G97" s="8">
        <v>0</v>
      </c>
      <c r="H97" s="8">
        <v>0</v>
      </c>
      <c r="I97" s="8">
        <v>0</v>
      </c>
      <c r="J97" s="10"/>
    </row>
    <row r="98" spans="1:10" x14ac:dyDescent="0.25">
      <c r="A98" s="4">
        <v>85</v>
      </c>
      <c r="B98" s="19" t="s">
        <v>6</v>
      </c>
      <c r="C98" s="26">
        <f t="shared" si="63"/>
        <v>1623.3000000000002</v>
      </c>
      <c r="D98" s="24">
        <v>1022.6</v>
      </c>
      <c r="E98" s="24">
        <v>600.70000000000005</v>
      </c>
      <c r="F98" s="24">
        <v>0</v>
      </c>
      <c r="G98" s="8">
        <v>0</v>
      </c>
      <c r="H98" s="8">
        <v>0</v>
      </c>
      <c r="I98" s="8">
        <v>0</v>
      </c>
      <c r="J98" s="10"/>
    </row>
    <row r="99" spans="1:10" ht="29.25" customHeight="1" x14ac:dyDescent="0.25">
      <c r="A99" s="4">
        <v>86</v>
      </c>
      <c r="B99" s="20" t="s">
        <v>46</v>
      </c>
      <c r="C99" s="26">
        <f t="shared" si="57"/>
        <v>0</v>
      </c>
      <c r="D99" s="26">
        <f t="shared" ref="D99:I99" si="65">D100</f>
        <v>0</v>
      </c>
      <c r="E99" s="26">
        <f t="shared" si="65"/>
        <v>0</v>
      </c>
      <c r="F99" s="26">
        <f t="shared" si="65"/>
        <v>0</v>
      </c>
      <c r="G99" s="3">
        <f t="shared" si="65"/>
        <v>0</v>
      </c>
      <c r="H99" s="3">
        <f t="shared" si="65"/>
        <v>0</v>
      </c>
      <c r="I99" s="3">
        <f t="shared" si="65"/>
        <v>0</v>
      </c>
      <c r="J99" s="10"/>
    </row>
    <row r="100" spans="1:10" x14ac:dyDescent="0.25">
      <c r="A100" s="4">
        <v>87</v>
      </c>
      <c r="B100" s="19" t="s">
        <v>6</v>
      </c>
      <c r="C100" s="26">
        <f t="shared" si="57"/>
        <v>0</v>
      </c>
      <c r="D100" s="24">
        <v>0</v>
      </c>
      <c r="E100" s="24">
        <v>0</v>
      </c>
      <c r="F100" s="24">
        <v>0</v>
      </c>
      <c r="G100" s="8">
        <v>0</v>
      </c>
      <c r="H100" s="8">
        <v>0</v>
      </c>
      <c r="I100" s="8">
        <v>0</v>
      </c>
      <c r="J100" s="10"/>
    </row>
    <row r="101" spans="1:10" ht="48" customHeight="1" x14ac:dyDescent="0.25">
      <c r="A101" s="4">
        <v>88</v>
      </c>
      <c r="B101" s="20" t="s">
        <v>47</v>
      </c>
      <c r="C101" s="26">
        <f t="shared" si="57"/>
        <v>3687.6</v>
      </c>
      <c r="D101" s="26">
        <f t="shared" ref="D101:E101" si="66">D102+D103</f>
        <v>1695.1</v>
      </c>
      <c r="E101" s="26">
        <f t="shared" si="66"/>
        <v>1992.5</v>
      </c>
      <c r="F101" s="26">
        <f t="shared" ref="F101:I101" si="67">F102+F103</f>
        <v>0</v>
      </c>
      <c r="G101" s="3">
        <f t="shared" si="67"/>
        <v>0</v>
      </c>
      <c r="H101" s="3">
        <f t="shared" si="67"/>
        <v>0</v>
      </c>
      <c r="I101" s="3">
        <f t="shared" si="67"/>
        <v>0</v>
      </c>
      <c r="J101" s="10" t="s">
        <v>67</v>
      </c>
    </row>
    <row r="102" spans="1:10" x14ac:dyDescent="0.25">
      <c r="A102" s="4">
        <v>89</v>
      </c>
      <c r="B102" s="19" t="s">
        <v>5</v>
      </c>
      <c r="C102" s="26">
        <f t="shared" si="57"/>
        <v>2053.3999999999996</v>
      </c>
      <c r="D102" s="24">
        <v>932.3</v>
      </c>
      <c r="E102" s="24">
        <v>1121.0999999999999</v>
      </c>
      <c r="F102" s="24">
        <v>0</v>
      </c>
      <c r="G102" s="8">
        <v>0</v>
      </c>
      <c r="H102" s="8">
        <v>0</v>
      </c>
      <c r="I102" s="8">
        <v>0</v>
      </c>
      <c r="J102" s="10"/>
    </row>
    <row r="103" spans="1:10" x14ac:dyDescent="0.25">
      <c r="A103" s="4">
        <v>90</v>
      </c>
      <c r="B103" s="19" t="s">
        <v>6</v>
      </c>
      <c r="C103" s="26">
        <f t="shared" si="57"/>
        <v>1634.1999999999998</v>
      </c>
      <c r="D103" s="24">
        <v>762.8</v>
      </c>
      <c r="E103" s="24">
        <v>871.4</v>
      </c>
      <c r="F103" s="24">
        <v>0</v>
      </c>
      <c r="G103" s="8">
        <v>0</v>
      </c>
      <c r="H103" s="8">
        <v>0</v>
      </c>
      <c r="I103" s="8">
        <v>0</v>
      </c>
      <c r="J103" s="10"/>
    </row>
    <row r="104" spans="1:10" ht="75.75" customHeight="1" x14ac:dyDescent="0.25">
      <c r="A104" s="4">
        <v>91</v>
      </c>
      <c r="B104" s="20" t="s">
        <v>48</v>
      </c>
      <c r="C104" s="26">
        <f t="shared" si="57"/>
        <v>4500</v>
      </c>
      <c r="D104" s="26">
        <f t="shared" ref="D104:E104" si="68">D105+D107</f>
        <v>4500</v>
      </c>
      <c r="E104" s="26">
        <f t="shared" si="68"/>
        <v>0</v>
      </c>
      <c r="F104" s="26">
        <f t="shared" ref="F104:I104" si="69">F105+F107</f>
        <v>0</v>
      </c>
      <c r="G104" s="3">
        <f t="shared" si="69"/>
        <v>0</v>
      </c>
      <c r="H104" s="3">
        <f t="shared" si="69"/>
        <v>0</v>
      </c>
      <c r="I104" s="3">
        <f t="shared" si="69"/>
        <v>0</v>
      </c>
      <c r="J104" s="10" t="s">
        <v>61</v>
      </c>
    </row>
    <row r="105" spans="1:10" x14ac:dyDescent="0.25">
      <c r="A105" s="4">
        <v>92</v>
      </c>
      <c r="B105" s="19" t="s">
        <v>5</v>
      </c>
      <c r="C105" s="26">
        <f t="shared" si="57"/>
        <v>2475</v>
      </c>
      <c r="D105" s="24">
        <v>2475</v>
      </c>
      <c r="E105" s="24">
        <v>0</v>
      </c>
      <c r="F105" s="24">
        <v>0</v>
      </c>
      <c r="G105" s="8">
        <v>0</v>
      </c>
      <c r="H105" s="8">
        <v>0</v>
      </c>
      <c r="I105" s="8">
        <v>0</v>
      </c>
      <c r="J105" s="10"/>
    </row>
    <row r="106" spans="1:10" x14ac:dyDescent="0.25">
      <c r="A106" s="4">
        <v>93</v>
      </c>
      <c r="B106" s="19" t="s">
        <v>15</v>
      </c>
      <c r="C106" s="26">
        <f t="shared" si="57"/>
        <v>2475</v>
      </c>
      <c r="D106" s="24">
        <v>2475</v>
      </c>
      <c r="E106" s="24">
        <v>0</v>
      </c>
      <c r="F106" s="24">
        <v>0</v>
      </c>
      <c r="G106" s="8">
        <v>0</v>
      </c>
      <c r="H106" s="8">
        <v>0</v>
      </c>
      <c r="I106" s="8">
        <v>0</v>
      </c>
      <c r="J106" s="10"/>
    </row>
    <row r="107" spans="1:10" x14ac:dyDescent="0.25">
      <c r="A107" s="4">
        <v>94</v>
      </c>
      <c r="B107" s="19" t="s">
        <v>6</v>
      </c>
      <c r="C107" s="26">
        <f t="shared" si="57"/>
        <v>2025</v>
      </c>
      <c r="D107" s="24">
        <v>2025</v>
      </c>
      <c r="E107" s="24">
        <v>0</v>
      </c>
      <c r="F107" s="24">
        <v>0</v>
      </c>
      <c r="G107" s="8">
        <v>0</v>
      </c>
      <c r="H107" s="8">
        <v>0</v>
      </c>
      <c r="I107" s="8">
        <v>0</v>
      </c>
      <c r="J107" s="10"/>
    </row>
    <row r="108" spans="1:10" x14ac:dyDescent="0.25">
      <c r="A108" s="4">
        <v>95</v>
      </c>
      <c r="B108" s="19" t="s">
        <v>15</v>
      </c>
      <c r="C108" s="26">
        <f t="shared" si="57"/>
        <v>2025</v>
      </c>
      <c r="D108" s="24">
        <v>2025</v>
      </c>
      <c r="E108" s="24">
        <v>0</v>
      </c>
      <c r="F108" s="24">
        <v>0</v>
      </c>
      <c r="G108" s="8">
        <v>0</v>
      </c>
      <c r="H108" s="8">
        <v>0</v>
      </c>
      <c r="I108" s="8">
        <v>0</v>
      </c>
      <c r="J108" s="10"/>
    </row>
    <row r="109" spans="1:10" ht="51.75" customHeight="1" x14ac:dyDescent="0.25">
      <c r="A109" s="4">
        <v>96</v>
      </c>
      <c r="B109" s="20" t="s">
        <v>49</v>
      </c>
      <c r="C109" s="26">
        <f t="shared" si="57"/>
        <v>472</v>
      </c>
      <c r="D109" s="26">
        <f t="shared" ref="D109:E109" si="70">D110+D111</f>
        <v>472</v>
      </c>
      <c r="E109" s="26">
        <f t="shared" si="70"/>
        <v>0</v>
      </c>
      <c r="F109" s="26">
        <f t="shared" ref="F109:I109" si="71">F110+F111</f>
        <v>0</v>
      </c>
      <c r="G109" s="3">
        <f t="shared" si="71"/>
        <v>0</v>
      </c>
      <c r="H109" s="3">
        <f t="shared" si="71"/>
        <v>0</v>
      </c>
      <c r="I109" s="3">
        <f t="shared" si="71"/>
        <v>0</v>
      </c>
      <c r="J109" s="10">
        <v>11</v>
      </c>
    </row>
    <row r="110" spans="1:10" x14ac:dyDescent="0.25">
      <c r="A110" s="4">
        <v>97</v>
      </c>
      <c r="B110" s="19" t="s">
        <v>5</v>
      </c>
      <c r="C110" s="26">
        <f t="shared" si="57"/>
        <v>0</v>
      </c>
      <c r="D110" s="24">
        <v>0</v>
      </c>
      <c r="E110" s="24">
        <v>0</v>
      </c>
      <c r="F110" s="24">
        <v>0</v>
      </c>
      <c r="G110" s="8">
        <v>0</v>
      </c>
      <c r="H110" s="8">
        <v>0</v>
      </c>
      <c r="I110" s="8">
        <v>0</v>
      </c>
      <c r="J110" s="10"/>
    </row>
    <row r="111" spans="1:10" x14ac:dyDescent="0.25">
      <c r="A111" s="4">
        <v>98</v>
      </c>
      <c r="B111" s="19" t="s">
        <v>6</v>
      </c>
      <c r="C111" s="26">
        <f t="shared" si="57"/>
        <v>472</v>
      </c>
      <c r="D111" s="24">
        <v>472</v>
      </c>
      <c r="E111" s="24">
        <v>0</v>
      </c>
      <c r="F111" s="24">
        <v>0</v>
      </c>
      <c r="G111" s="8">
        <v>0</v>
      </c>
      <c r="H111" s="8">
        <v>0</v>
      </c>
      <c r="I111" s="8">
        <v>0</v>
      </c>
      <c r="J111" s="2"/>
    </row>
    <row r="112" spans="1:10" ht="125.25" customHeight="1" x14ac:dyDescent="0.25">
      <c r="A112" s="4">
        <v>99</v>
      </c>
      <c r="B112" s="20" t="s">
        <v>77</v>
      </c>
      <c r="C112" s="26">
        <f t="shared" si="57"/>
        <v>360</v>
      </c>
      <c r="D112" s="26">
        <f t="shared" ref="D112:I112" si="72">D113</f>
        <v>360</v>
      </c>
      <c r="E112" s="26">
        <f t="shared" si="72"/>
        <v>0</v>
      </c>
      <c r="F112" s="26">
        <f t="shared" si="72"/>
        <v>0</v>
      </c>
      <c r="G112" s="3">
        <f t="shared" si="72"/>
        <v>0</v>
      </c>
      <c r="H112" s="3">
        <f t="shared" si="72"/>
        <v>0</v>
      </c>
      <c r="I112" s="3">
        <f t="shared" si="72"/>
        <v>0</v>
      </c>
      <c r="J112" s="22">
        <v>30</v>
      </c>
    </row>
    <row r="113" spans="1:10" x14ac:dyDescent="0.25">
      <c r="A113" s="4">
        <v>100</v>
      </c>
      <c r="B113" s="19" t="s">
        <v>5</v>
      </c>
      <c r="C113" s="26">
        <f t="shared" si="57"/>
        <v>360</v>
      </c>
      <c r="D113" s="24">
        <v>360</v>
      </c>
      <c r="E113" s="24">
        <v>0</v>
      </c>
      <c r="F113" s="24">
        <v>0</v>
      </c>
      <c r="G113" s="8">
        <v>0</v>
      </c>
      <c r="H113" s="8">
        <v>0</v>
      </c>
      <c r="I113" s="8">
        <v>0</v>
      </c>
      <c r="J113" s="2"/>
    </row>
    <row r="114" spans="1:10" ht="30" customHeight="1" x14ac:dyDescent="0.25">
      <c r="A114" s="4">
        <v>101</v>
      </c>
      <c r="B114" s="32" t="s">
        <v>56</v>
      </c>
      <c r="C114" s="32"/>
      <c r="D114" s="32"/>
      <c r="E114" s="32"/>
      <c r="F114" s="32"/>
      <c r="G114" s="32"/>
      <c r="H114" s="32"/>
      <c r="I114" s="32"/>
      <c r="J114" s="32"/>
    </row>
    <row r="115" spans="1:10" ht="28.5" x14ac:dyDescent="0.25">
      <c r="A115" s="4">
        <v>102</v>
      </c>
      <c r="B115" s="18" t="s">
        <v>8</v>
      </c>
      <c r="C115" s="25">
        <f>SUM(D115:I115)</f>
        <v>733513.4</v>
      </c>
      <c r="D115" s="25">
        <f>SUM(D116:D118)</f>
        <v>132498.1</v>
      </c>
      <c r="E115" s="25">
        <f t="shared" ref="E115:I115" si="73">SUM(E116:E118)</f>
        <v>145491.70000000001</v>
      </c>
      <c r="F115" s="25">
        <f t="shared" si="73"/>
        <v>97633.600000000006</v>
      </c>
      <c r="G115" s="5">
        <f t="shared" si="73"/>
        <v>99468.6</v>
      </c>
      <c r="H115" s="5">
        <f t="shared" si="73"/>
        <v>126677.3</v>
      </c>
      <c r="I115" s="5">
        <f t="shared" si="73"/>
        <v>131744.1</v>
      </c>
      <c r="J115" s="10"/>
    </row>
    <row r="116" spans="1:10" x14ac:dyDescent="0.25">
      <c r="A116" s="4">
        <v>103</v>
      </c>
      <c r="B116" s="18" t="s">
        <v>4</v>
      </c>
      <c r="C116" s="25">
        <f t="shared" ref="C116" si="74">SUM(D116:I116)</f>
        <v>0</v>
      </c>
      <c r="D116" s="25">
        <v>0</v>
      </c>
      <c r="E116" s="25">
        <f t="shared" ref="E116:I116" si="75">E134</f>
        <v>0</v>
      </c>
      <c r="F116" s="25">
        <f t="shared" si="75"/>
        <v>0</v>
      </c>
      <c r="G116" s="5">
        <f t="shared" si="75"/>
        <v>0</v>
      </c>
      <c r="H116" s="5">
        <f t="shared" si="75"/>
        <v>0</v>
      </c>
      <c r="I116" s="5">
        <f t="shared" si="75"/>
        <v>0</v>
      </c>
      <c r="J116" s="10"/>
    </row>
    <row r="117" spans="1:10" x14ac:dyDescent="0.25">
      <c r="A117" s="4">
        <v>104</v>
      </c>
      <c r="B117" s="18" t="s">
        <v>5</v>
      </c>
      <c r="C117" s="25">
        <f>SUM(D117:I117)</f>
        <v>2456.1999999999998</v>
      </c>
      <c r="D117" s="25">
        <f>D120+D125+D134</f>
        <v>2456.1999999999998</v>
      </c>
      <c r="E117" s="25">
        <f t="shared" ref="E117:I117" si="76">E125+E120</f>
        <v>0</v>
      </c>
      <c r="F117" s="25">
        <f t="shared" si="76"/>
        <v>0</v>
      </c>
      <c r="G117" s="5">
        <f t="shared" si="76"/>
        <v>0</v>
      </c>
      <c r="H117" s="5">
        <f t="shared" si="76"/>
        <v>0</v>
      </c>
      <c r="I117" s="5">
        <f t="shared" si="76"/>
        <v>0</v>
      </c>
      <c r="J117" s="10"/>
    </row>
    <row r="118" spans="1:10" x14ac:dyDescent="0.25">
      <c r="A118" s="4">
        <v>105</v>
      </c>
      <c r="B118" s="18" t="s">
        <v>6</v>
      </c>
      <c r="C118" s="25">
        <f t="shared" ref="C118" si="77">SUM(D118:I118)</f>
        <v>731057.2</v>
      </c>
      <c r="D118" s="25">
        <f>D121+D123+D126+D128+D130+D132</f>
        <v>130041.9</v>
      </c>
      <c r="E118" s="25">
        <f t="shared" ref="E118:I118" si="78">E121+E123+E126+E128+E130+E132</f>
        <v>145491.70000000001</v>
      </c>
      <c r="F118" s="25">
        <f t="shared" si="78"/>
        <v>97633.600000000006</v>
      </c>
      <c r="G118" s="5">
        <f t="shared" si="78"/>
        <v>99468.6</v>
      </c>
      <c r="H118" s="5">
        <f t="shared" si="78"/>
        <v>126677.3</v>
      </c>
      <c r="I118" s="5">
        <f t="shared" si="78"/>
        <v>131744.1</v>
      </c>
      <c r="J118" s="10"/>
    </row>
    <row r="119" spans="1:10" ht="48" customHeight="1" x14ac:dyDescent="0.25">
      <c r="A119" s="4">
        <v>106</v>
      </c>
      <c r="B119" s="20" t="s">
        <v>50</v>
      </c>
      <c r="C119" s="26">
        <f>SUM(D119:I119)</f>
        <v>34292.1</v>
      </c>
      <c r="D119" s="26">
        <f>D121+D120</f>
        <v>4963.3</v>
      </c>
      <c r="E119" s="26">
        <f t="shared" ref="E119" si="79">E121+E120</f>
        <v>5624.2</v>
      </c>
      <c r="F119" s="26">
        <f t="shared" ref="F119:I119" si="80">F121+F120</f>
        <v>5960.9</v>
      </c>
      <c r="G119" s="3">
        <f t="shared" si="80"/>
        <v>6197.8</v>
      </c>
      <c r="H119" s="3">
        <f t="shared" si="80"/>
        <v>5659.8</v>
      </c>
      <c r="I119" s="3">
        <f t="shared" si="80"/>
        <v>5886.1</v>
      </c>
      <c r="J119" s="10">
        <v>20</v>
      </c>
    </row>
    <row r="120" spans="1:10" x14ac:dyDescent="0.25">
      <c r="A120" s="4">
        <v>107</v>
      </c>
      <c r="B120" s="19" t="s">
        <v>5</v>
      </c>
      <c r="C120" s="26">
        <f t="shared" ref="C120:C132" si="81">SUM(D120:I120)</f>
        <v>52.1</v>
      </c>
      <c r="D120" s="24">
        <v>52.1</v>
      </c>
      <c r="E120" s="24">
        <v>0</v>
      </c>
      <c r="F120" s="24">
        <v>0</v>
      </c>
      <c r="G120" s="8">
        <v>0</v>
      </c>
      <c r="H120" s="8">
        <v>0</v>
      </c>
      <c r="I120" s="8">
        <v>0</v>
      </c>
      <c r="J120" s="10"/>
    </row>
    <row r="121" spans="1:10" x14ac:dyDescent="0.25">
      <c r="A121" s="4">
        <v>108</v>
      </c>
      <c r="B121" s="19" t="s">
        <v>6</v>
      </c>
      <c r="C121" s="26">
        <f t="shared" si="81"/>
        <v>34240</v>
      </c>
      <c r="D121" s="24">
        <v>4911.2</v>
      </c>
      <c r="E121" s="24">
        <v>5624.2</v>
      </c>
      <c r="F121" s="24">
        <v>5960.9</v>
      </c>
      <c r="G121" s="24">
        <v>6197.8</v>
      </c>
      <c r="H121" s="24">
        <v>5659.8</v>
      </c>
      <c r="I121" s="24">
        <v>5886.1</v>
      </c>
      <c r="J121" s="10"/>
    </row>
    <row r="122" spans="1:10" ht="46.5" customHeight="1" x14ac:dyDescent="0.25">
      <c r="A122" s="4">
        <v>109</v>
      </c>
      <c r="B122" s="20" t="s">
        <v>51</v>
      </c>
      <c r="C122" s="26">
        <f t="shared" si="81"/>
        <v>258358.80000000002</v>
      </c>
      <c r="D122" s="26">
        <f t="shared" ref="D122:I122" si="82">D123</f>
        <v>37941.199999999997</v>
      </c>
      <c r="E122" s="26">
        <f t="shared" si="82"/>
        <v>44167.7</v>
      </c>
      <c r="F122" s="26">
        <f t="shared" si="82"/>
        <v>43377.5</v>
      </c>
      <c r="G122" s="3">
        <f t="shared" si="82"/>
        <v>44975.6</v>
      </c>
      <c r="H122" s="3">
        <f t="shared" si="82"/>
        <v>43086.7</v>
      </c>
      <c r="I122" s="3">
        <f t="shared" si="82"/>
        <v>44810.1</v>
      </c>
      <c r="J122" s="10">
        <v>20</v>
      </c>
    </row>
    <row r="123" spans="1:10" x14ac:dyDescent="0.25">
      <c r="A123" s="4">
        <v>110</v>
      </c>
      <c r="B123" s="19" t="s">
        <v>6</v>
      </c>
      <c r="C123" s="26">
        <f t="shared" si="81"/>
        <v>258358.80000000002</v>
      </c>
      <c r="D123" s="24">
        <v>37941.199999999997</v>
      </c>
      <c r="E123" s="24">
        <v>44167.7</v>
      </c>
      <c r="F123" s="24">
        <v>43377.5</v>
      </c>
      <c r="G123" s="8">
        <v>44975.6</v>
      </c>
      <c r="H123" s="8">
        <v>43086.7</v>
      </c>
      <c r="I123" s="8">
        <v>44810.1</v>
      </c>
      <c r="J123" s="10"/>
    </row>
    <row r="124" spans="1:10" ht="45" x14ac:dyDescent="0.25">
      <c r="A124" s="4">
        <v>111</v>
      </c>
      <c r="B124" s="20" t="s">
        <v>52</v>
      </c>
      <c r="C124" s="26">
        <f t="shared" si="81"/>
        <v>0</v>
      </c>
      <c r="D124" s="26">
        <f t="shared" ref="D124:E124" si="83">D125+D126</f>
        <v>0</v>
      </c>
      <c r="E124" s="26">
        <f t="shared" si="83"/>
        <v>0</v>
      </c>
      <c r="F124" s="26">
        <f t="shared" ref="F124:I124" si="84">F125+F126</f>
        <v>0</v>
      </c>
      <c r="G124" s="3">
        <f t="shared" si="84"/>
        <v>0</v>
      </c>
      <c r="H124" s="3">
        <f t="shared" si="84"/>
        <v>0</v>
      </c>
      <c r="I124" s="3">
        <f t="shared" si="84"/>
        <v>0</v>
      </c>
      <c r="J124" s="10">
        <v>23</v>
      </c>
    </row>
    <row r="125" spans="1:10" x14ac:dyDescent="0.25">
      <c r="A125" s="4">
        <v>112</v>
      </c>
      <c r="B125" s="19" t="s">
        <v>5</v>
      </c>
      <c r="C125" s="26">
        <f t="shared" si="81"/>
        <v>0</v>
      </c>
      <c r="D125" s="24">
        <v>0</v>
      </c>
      <c r="E125" s="24">
        <v>0</v>
      </c>
      <c r="F125" s="24">
        <v>0</v>
      </c>
      <c r="G125" s="8">
        <v>0</v>
      </c>
      <c r="H125" s="8">
        <v>0</v>
      </c>
      <c r="I125" s="8">
        <v>0</v>
      </c>
      <c r="J125" s="10"/>
    </row>
    <row r="126" spans="1:10" x14ac:dyDescent="0.25">
      <c r="A126" s="4">
        <v>113</v>
      </c>
      <c r="B126" s="19" t="s">
        <v>6</v>
      </c>
      <c r="C126" s="26">
        <f t="shared" si="81"/>
        <v>0</v>
      </c>
      <c r="D126" s="24">
        <v>0</v>
      </c>
      <c r="E126" s="24">
        <v>0</v>
      </c>
      <c r="F126" s="24">
        <v>0</v>
      </c>
      <c r="G126" s="8">
        <v>0</v>
      </c>
      <c r="H126" s="8">
        <v>0</v>
      </c>
      <c r="I126" s="8">
        <v>0</v>
      </c>
      <c r="J126" s="10"/>
    </row>
    <row r="127" spans="1:10" ht="45.75" customHeight="1" x14ac:dyDescent="0.25">
      <c r="A127" s="4">
        <v>114</v>
      </c>
      <c r="B127" s="20" t="s">
        <v>53</v>
      </c>
      <c r="C127" s="26">
        <f t="shared" si="81"/>
        <v>198238.1</v>
      </c>
      <c r="D127" s="26">
        <f t="shared" ref="D127:I127" si="85">D128</f>
        <v>27625.3</v>
      </c>
      <c r="E127" s="26">
        <f t="shared" si="85"/>
        <v>34842.300000000003</v>
      </c>
      <c r="F127" s="26">
        <f t="shared" si="85"/>
        <v>39827.1</v>
      </c>
      <c r="G127" s="3">
        <f t="shared" si="85"/>
        <v>39827.1</v>
      </c>
      <c r="H127" s="3">
        <f t="shared" si="85"/>
        <v>27508</v>
      </c>
      <c r="I127" s="3">
        <f t="shared" si="85"/>
        <v>28608.3</v>
      </c>
      <c r="J127" s="10">
        <v>15</v>
      </c>
    </row>
    <row r="128" spans="1:10" x14ac:dyDescent="0.25">
      <c r="A128" s="4">
        <v>115</v>
      </c>
      <c r="B128" s="19" t="s">
        <v>6</v>
      </c>
      <c r="C128" s="26">
        <f t="shared" si="81"/>
        <v>198238.1</v>
      </c>
      <c r="D128" s="24">
        <v>27625.3</v>
      </c>
      <c r="E128" s="24">
        <v>34842.300000000003</v>
      </c>
      <c r="F128" s="24">
        <v>39827.1</v>
      </c>
      <c r="G128" s="8">
        <v>39827.1</v>
      </c>
      <c r="H128" s="8">
        <v>27508</v>
      </c>
      <c r="I128" s="8">
        <v>28608.3</v>
      </c>
      <c r="J128" s="10"/>
    </row>
    <row r="129" spans="1:10" ht="45" customHeight="1" x14ac:dyDescent="0.25">
      <c r="A129" s="4">
        <v>116</v>
      </c>
      <c r="B129" s="20" t="s">
        <v>54</v>
      </c>
      <c r="C129" s="26">
        <f t="shared" si="81"/>
        <v>51010.1</v>
      </c>
      <c r="D129" s="26">
        <f t="shared" ref="D129:I129" si="86">D130</f>
        <v>7167.8</v>
      </c>
      <c r="E129" s="26">
        <f t="shared" si="86"/>
        <v>8044.7</v>
      </c>
      <c r="F129" s="26">
        <f t="shared" si="86"/>
        <v>8468.1</v>
      </c>
      <c r="G129" s="3">
        <f t="shared" si="86"/>
        <v>8468.1</v>
      </c>
      <c r="H129" s="3">
        <f t="shared" si="86"/>
        <v>9245.7999999999993</v>
      </c>
      <c r="I129" s="3">
        <f t="shared" si="86"/>
        <v>9615.6</v>
      </c>
      <c r="J129" s="10" t="s">
        <v>60</v>
      </c>
    </row>
    <row r="130" spans="1:10" x14ac:dyDescent="0.25">
      <c r="A130" s="4">
        <v>117</v>
      </c>
      <c r="B130" s="19" t="s">
        <v>6</v>
      </c>
      <c r="C130" s="26">
        <f t="shared" si="81"/>
        <v>51010.1</v>
      </c>
      <c r="D130" s="24">
        <v>7167.8</v>
      </c>
      <c r="E130" s="24">
        <v>8044.7</v>
      </c>
      <c r="F130" s="24">
        <v>8468.1</v>
      </c>
      <c r="G130" s="8">
        <v>8468.1</v>
      </c>
      <c r="H130" s="8">
        <v>9245.7999999999993</v>
      </c>
      <c r="I130" s="8">
        <v>9615.6</v>
      </c>
      <c r="J130" s="10"/>
    </row>
    <row r="131" spans="1:10" ht="76.5" customHeight="1" x14ac:dyDescent="0.25">
      <c r="A131" s="4">
        <v>118</v>
      </c>
      <c r="B131" s="20" t="s">
        <v>55</v>
      </c>
      <c r="C131" s="26">
        <f t="shared" si="81"/>
        <v>189210.2</v>
      </c>
      <c r="D131" s="26">
        <f t="shared" ref="D131:I131" si="87">D132</f>
        <v>52396.4</v>
      </c>
      <c r="E131" s="26">
        <f t="shared" si="87"/>
        <v>52812.800000000003</v>
      </c>
      <c r="F131" s="26">
        <f t="shared" si="87"/>
        <v>0</v>
      </c>
      <c r="G131" s="3">
        <f t="shared" si="87"/>
        <v>0</v>
      </c>
      <c r="H131" s="3">
        <f t="shared" si="87"/>
        <v>41177</v>
      </c>
      <c r="I131" s="3">
        <f t="shared" si="87"/>
        <v>42824</v>
      </c>
      <c r="J131" s="10">
        <v>15</v>
      </c>
    </row>
    <row r="132" spans="1:10" x14ac:dyDescent="0.25">
      <c r="A132" s="4">
        <v>119</v>
      </c>
      <c r="B132" s="19" t="s">
        <v>6</v>
      </c>
      <c r="C132" s="26">
        <f t="shared" si="81"/>
        <v>189210.2</v>
      </c>
      <c r="D132" s="24">
        <v>52396.4</v>
      </c>
      <c r="E132" s="24">
        <v>52812.800000000003</v>
      </c>
      <c r="F132" s="24">
        <v>0</v>
      </c>
      <c r="G132" s="8">
        <v>0</v>
      </c>
      <c r="H132" s="8">
        <v>41177</v>
      </c>
      <c r="I132" s="8">
        <v>42824</v>
      </c>
      <c r="J132" s="2"/>
    </row>
    <row r="133" spans="1:10" ht="105" x14ac:dyDescent="0.25">
      <c r="A133" s="4">
        <v>120</v>
      </c>
      <c r="B133" s="20" t="s">
        <v>75</v>
      </c>
      <c r="C133" s="26">
        <f>SUM(D133:I133)</f>
        <v>2404.1</v>
      </c>
      <c r="D133" s="26">
        <f>D134</f>
        <v>2404.1</v>
      </c>
      <c r="E133" s="26">
        <f t="shared" ref="E133:I133" si="88">E134</f>
        <v>0</v>
      </c>
      <c r="F133" s="26">
        <f t="shared" si="88"/>
        <v>0</v>
      </c>
      <c r="G133" s="3">
        <f t="shared" si="88"/>
        <v>0</v>
      </c>
      <c r="H133" s="3">
        <f t="shared" si="88"/>
        <v>0</v>
      </c>
      <c r="I133" s="3">
        <f t="shared" si="88"/>
        <v>0</v>
      </c>
      <c r="J133" s="23">
        <v>28</v>
      </c>
    </row>
    <row r="134" spans="1:10" x14ac:dyDescent="0.25">
      <c r="A134" s="4">
        <v>121</v>
      </c>
      <c r="B134" s="19" t="s">
        <v>5</v>
      </c>
      <c r="C134" s="24">
        <f>D134+E134+F134+G134+H134+I134+J134+K134+L134+M134+N134</f>
        <v>2404.1</v>
      </c>
      <c r="D134" s="24">
        <v>2404.1</v>
      </c>
      <c r="E134" s="24">
        <v>0</v>
      </c>
      <c r="F134" s="24">
        <v>0</v>
      </c>
      <c r="G134" s="8">
        <v>0</v>
      </c>
      <c r="H134" s="8">
        <v>0</v>
      </c>
      <c r="I134" s="8">
        <v>0</v>
      </c>
      <c r="J134" s="8"/>
    </row>
  </sheetData>
  <autoFilter ref="A13:J134"/>
  <mergeCells count="17">
    <mergeCell ref="F1:J1"/>
    <mergeCell ref="G3:J3"/>
    <mergeCell ref="G4:J4"/>
    <mergeCell ref="G5:J5"/>
    <mergeCell ref="G6:J6"/>
    <mergeCell ref="B114:J114"/>
    <mergeCell ref="A8:J8"/>
    <mergeCell ref="A9:J9"/>
    <mergeCell ref="A11:A12"/>
    <mergeCell ref="B11:B12"/>
    <mergeCell ref="J11:J12"/>
    <mergeCell ref="B18:J18"/>
    <mergeCell ref="B28:J28"/>
    <mergeCell ref="B51:J51"/>
    <mergeCell ref="B77:J77"/>
    <mergeCell ref="B82:J82"/>
    <mergeCell ref="C11:I11"/>
  </mergeCells>
  <phoneticPr fontId="0" type="noConversion"/>
  <pageMargins left="0.31496062992125984" right="0.11811023622047245" top="0.35433070866141736" bottom="0.35433070866141736" header="0.31496062992125984" footer="0.31496062992125984"/>
  <pageSetup paperSize="9" scale="74" fitToHeight="11"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ГО Красноуфимск</vt:lpstr>
      <vt:lpstr>'ГО Красноуфимск'!Заголовки_для_печати</vt:lpstr>
    </vt:vector>
  </TitlesOfParts>
  <Company>SPecialiST RePack</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schep</cp:lastModifiedBy>
  <cp:lastPrinted>2024-01-15T13:39:13Z</cp:lastPrinted>
  <dcterms:created xsi:type="dcterms:W3CDTF">2016-02-09T04:16:04Z</dcterms:created>
  <dcterms:modified xsi:type="dcterms:W3CDTF">2024-01-15T13:39:20Z</dcterms:modified>
</cp:coreProperties>
</file>